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30" yWindow="570" windowWidth="17895" windowHeight="6600" firstSheet="1" activeTab="2"/>
  </bookViews>
  <sheets>
    <sheet name="Přehled o stavu rozpočtu 2022" sheetId="25" r:id="rId1"/>
    <sheet name="Rozpočtové opatření č. 11" sheetId="57" r:id="rId2"/>
    <sheet name="Příloha RO č. 11" sheetId="53" r:id="rId3"/>
  </sheets>
  <definedNames>
    <definedName name="_xlnm.Print_Titles" localSheetId="0">'Přehled o stavu rozpočtu 2022'!$1:$2</definedName>
    <definedName name="_xlnm.Print_Titles" localSheetId="1">'Rozpočtové opatření č. 11'!$1:$1</definedName>
  </definedNames>
  <calcPr calcId="145621"/>
</workbook>
</file>

<file path=xl/calcChain.xml><?xml version="1.0" encoding="utf-8"?>
<calcChain xmlns="http://schemas.openxmlformats.org/spreadsheetml/2006/main">
  <c r="I45" i="53" l="1"/>
  <c r="I44" i="53"/>
  <c r="I42" i="53"/>
  <c r="I4" i="53"/>
  <c r="I80" i="53" l="1"/>
  <c r="J80" i="53"/>
  <c r="I82" i="53"/>
  <c r="J82" i="53" s="1"/>
  <c r="I36" i="53"/>
  <c r="M33" i="57" l="1"/>
  <c r="L33" i="57"/>
  <c r="M18" i="57"/>
  <c r="L18" i="57"/>
  <c r="M10" i="57" l="1"/>
  <c r="L10" i="57"/>
  <c r="E34" i="25"/>
  <c r="E16" i="25"/>
  <c r="E20" i="25" s="1"/>
  <c r="D52" i="25" l="1"/>
  <c r="E38" i="25"/>
  <c r="D51" i="25"/>
  <c r="J85" i="53"/>
  <c r="I43" i="53"/>
  <c r="I35" i="53"/>
  <c r="I38" i="53" l="1"/>
  <c r="J4" i="53"/>
  <c r="H95" i="53"/>
  <c r="G95" i="53"/>
  <c r="I94" i="53"/>
  <c r="J94" i="53" s="1"/>
  <c r="I93" i="53"/>
  <c r="J93" i="53" s="1"/>
  <c r="J92" i="53"/>
  <c r="I91" i="53"/>
  <c r="J91" i="53" s="1"/>
  <c r="I90" i="53"/>
  <c r="J90" i="53" s="1"/>
  <c r="I89" i="53"/>
  <c r="J89" i="53" s="1"/>
  <c r="I88" i="53"/>
  <c r="J88" i="53" s="1"/>
  <c r="I87" i="53"/>
  <c r="J87" i="53" s="1"/>
  <c r="I86" i="53"/>
  <c r="J86" i="53" s="1"/>
  <c r="I84" i="53"/>
  <c r="J84" i="53" s="1"/>
  <c r="I83" i="53"/>
  <c r="J83" i="53" s="1"/>
  <c r="I81" i="53"/>
  <c r="J81" i="53" s="1"/>
  <c r="I79" i="53"/>
  <c r="J79" i="53" s="1"/>
  <c r="I78" i="53"/>
  <c r="J78" i="53" s="1"/>
  <c r="I77" i="53"/>
  <c r="J77" i="53" s="1"/>
  <c r="I76" i="53"/>
  <c r="J76" i="53" s="1"/>
  <c r="I75" i="53"/>
  <c r="J75" i="53" s="1"/>
  <c r="J74" i="53"/>
  <c r="I74" i="53"/>
  <c r="I73" i="53"/>
  <c r="J73" i="53" s="1"/>
  <c r="I72" i="53"/>
  <c r="J72" i="53" s="1"/>
  <c r="J71" i="53"/>
  <c r="I53" i="53"/>
  <c r="H53" i="53"/>
  <c r="G53" i="53"/>
  <c r="F53" i="53"/>
  <c r="E53" i="53"/>
  <c r="J52" i="53"/>
  <c r="J53" i="53" s="1"/>
  <c r="J46" i="53"/>
  <c r="J45" i="53"/>
  <c r="H44" i="53"/>
  <c r="G44" i="53"/>
  <c r="F44" i="53"/>
  <c r="E44" i="53"/>
  <c r="J43" i="53"/>
  <c r="J42" i="53"/>
  <c r="J41" i="53"/>
  <c r="J40" i="53"/>
  <c r="J39" i="53"/>
  <c r="J38" i="53"/>
  <c r="J37" i="53"/>
  <c r="J36" i="53"/>
  <c r="J35" i="53"/>
  <c r="J34" i="53"/>
  <c r="H13" i="53"/>
  <c r="G13" i="53"/>
  <c r="F13" i="53"/>
  <c r="E13" i="53"/>
  <c r="I12" i="53"/>
  <c r="J12" i="53" s="1"/>
  <c r="I11" i="53"/>
  <c r="J11" i="53" s="1"/>
  <c r="I10" i="53"/>
  <c r="I13" i="53" l="1"/>
  <c r="J95" i="53"/>
  <c r="J44" i="53"/>
  <c r="I55" i="53" s="1"/>
  <c r="J10" i="53"/>
  <c r="J13" i="53" s="1"/>
  <c r="I15" i="53" s="1"/>
  <c r="I95" i="53"/>
  <c r="C52" i="25" l="1"/>
  <c r="C51" i="25"/>
  <c r="D60" i="25" l="1"/>
  <c r="C64" i="25"/>
  <c r="E59" i="25"/>
  <c r="E58" i="25"/>
  <c r="E57" i="25"/>
  <c r="C56" i="25"/>
  <c r="C60" i="25" s="1"/>
  <c r="E44" i="25"/>
  <c r="D64" i="25"/>
  <c r="D53" i="25" l="1"/>
  <c r="D63" i="25"/>
  <c r="D65" i="25" s="1"/>
  <c r="E51" i="25"/>
  <c r="C63" i="25"/>
  <c r="C65" i="25" s="1"/>
  <c r="C53" i="25"/>
  <c r="E52" i="25"/>
  <c r="E64" i="25" s="1"/>
  <c r="E56" i="25"/>
  <c r="E60" i="25" s="1"/>
  <c r="E53" i="25" l="1"/>
  <c r="E63" i="25"/>
  <c r="E65" i="25" s="1"/>
</calcChain>
</file>

<file path=xl/sharedStrings.xml><?xml version="1.0" encoding="utf-8"?>
<sst xmlns="http://schemas.openxmlformats.org/spreadsheetml/2006/main" count="415" uniqueCount="201">
  <si>
    <t>I. ROZPOČTOVÉ PŘÍJMY</t>
  </si>
  <si>
    <t>Paragraf</t>
  </si>
  <si>
    <t>Položka</t>
  </si>
  <si>
    <t>Text</t>
  </si>
  <si>
    <t>0000</t>
  </si>
  <si>
    <t>6171</t>
  </si>
  <si>
    <t>Činnost místní správy</t>
  </si>
  <si>
    <t>ROZPOČTOVÉ PŘÍJMY CELKEM</t>
  </si>
  <si>
    <t>II. ROZPOČTOVÉ VÝDAJE</t>
  </si>
  <si>
    <t>Neinv.transfery společenstvím vlastníků jednotek</t>
  </si>
  <si>
    <t>Ostatní neinv.transfery nezisk.a podob.organizacím</t>
  </si>
  <si>
    <t>Neinvestiční transfery spolkům</t>
  </si>
  <si>
    <t>Neinv.transf. fundacím, ústavům a obecně prosp.sp.</t>
  </si>
  <si>
    <t>Neinvestiční transfery obcím</t>
  </si>
  <si>
    <t>Ostatní neinv.transfery veř.rozp.územní úrovně</t>
  </si>
  <si>
    <t>ROZPOČTOVÉ VÝDAJE CELKEM</t>
  </si>
  <si>
    <t>8115</t>
  </si>
  <si>
    <t>8123</t>
  </si>
  <si>
    <t>8901</t>
  </si>
  <si>
    <t>Lesní hospodářství</t>
  </si>
  <si>
    <t>Finanční operace</t>
  </si>
  <si>
    <t>Ostatní činnosti</t>
  </si>
  <si>
    <t>FINANCOVÁNÍ</t>
  </si>
  <si>
    <t>Zpracovala : Pavlína Minářová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</si>
  <si>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</si>
  <si>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</si>
  <si>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</si>
  <si>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</si>
  <si>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</si>
  <si>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</si>
  <si>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</si>
  <si>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</si>
  <si>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indexed="8"/>
        <rFont val="Symbol"/>
        <family val="1"/>
        <charset val="2"/>
      </rPr>
      <t>;</t>
    </r>
    <r>
      <rPr>
        <b/>
        <sz val="8"/>
        <color indexed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</si>
  <si>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</si>
  <si>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</si>
  <si>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</si>
  <si>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</si>
  <si>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</si>
  <si>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</si>
  <si>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</si>
  <si>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</si>
  <si>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color indexed="8"/>
        <rFont val="Calibri"/>
        <family val="2"/>
        <charset val="238"/>
      </rPr>
      <t>±</t>
    </r>
    <r>
      <rPr>
        <b/>
        <sz val="10"/>
        <color indexed="8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</si>
  <si>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</si>
  <si>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</si>
  <si>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</si>
  <si>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Dlouhodobé přijaté půjčené prostředky (+)</t>
  </si>
  <si>
    <t>Operace z peněžních účtů organizace nemající charakter příjmů a výdajů vládního sektoru (+)</t>
  </si>
  <si>
    <t>FINANCOVÁNÍ CELKEM</t>
  </si>
  <si>
    <t>PŘÍJMY vč. FINANCOVÁNÍ CELKEM</t>
  </si>
  <si>
    <r>
      <t xml:space="preserve">Změna stavu krátkodobých prostředků na bankovních účtech (+) Zapojení vlastních finančních prostředků ze ZBÚ Města Štíty (část). </t>
    </r>
    <r>
      <rPr>
        <i/>
        <sz val="8"/>
        <color indexed="8"/>
        <rFont val="Arial"/>
        <family val="2"/>
        <charset val="238"/>
      </rPr>
      <t>Poznámka: (-) = úspora</t>
    </r>
  </si>
  <si>
    <t>PŘÍJMY 2022 celkem (+)</t>
  </si>
  <si>
    <t>VÝDAJE 2022 celkem (-)</t>
  </si>
  <si>
    <t>Rozpočet  schválený 2022</t>
  </si>
  <si>
    <t>Úpravený rozpočet 2021</t>
  </si>
  <si>
    <t>Stav k 31.12.2021 (skutečnost)</t>
  </si>
  <si>
    <t>ROZPOČET na ROK 2022</t>
  </si>
  <si>
    <t>8124</t>
  </si>
  <si>
    <t>Uhrazené splátky dlouhod. přijatých půjček (-)</t>
  </si>
  <si>
    <t>Příjem z daně z příjmů FO placené plátci</t>
  </si>
  <si>
    <t>Příjem z daně z příjmů FO placené poplatníky</t>
  </si>
  <si>
    <t xml:space="preserve">Odvětvové třídění RS </t>
  </si>
  <si>
    <t>Civilní připravenost na krizové stavy</t>
  </si>
  <si>
    <t>Požární ochrana a IZS</t>
  </si>
  <si>
    <t>103x</t>
  </si>
  <si>
    <t>52xx</t>
  </si>
  <si>
    <t>55xx</t>
  </si>
  <si>
    <t>63xx</t>
  </si>
  <si>
    <t>64xx</t>
  </si>
  <si>
    <t>3xxx</t>
  </si>
  <si>
    <t>Služby pro obyvatelstvo</t>
  </si>
  <si>
    <t>Investiční transfery církvím a nábož.společnostem</t>
  </si>
  <si>
    <t>611x</t>
  </si>
  <si>
    <t>Zastupitelské orgány a volby</t>
  </si>
  <si>
    <t>FINANCOVÁNÍ CELKEM CELKEM</t>
  </si>
  <si>
    <t>2xxx</t>
  </si>
  <si>
    <t>Průmyslová a ostatní odvětví hospodářství</t>
  </si>
  <si>
    <t>pol. 8123</t>
  </si>
  <si>
    <r>
      <rPr>
        <b/>
        <sz val="9"/>
        <color theme="1"/>
        <rFont val="Arial"/>
        <family val="2"/>
        <charset val="238"/>
      </rPr>
      <t>VÝDAJE - ZÁVAZNÝ UKAZATEL - odvětvové třídění RS</t>
    </r>
    <r>
      <rPr>
        <sz val="9"/>
        <color theme="1"/>
        <rFont val="Arial"/>
        <family val="2"/>
        <charset val="238"/>
      </rPr>
      <t xml:space="preserve"> v rozsahu dle výše uvedeného třídění + </t>
    </r>
    <r>
      <rPr>
        <b/>
        <sz val="9"/>
        <color theme="1"/>
        <rFont val="Arial"/>
        <family val="2"/>
        <charset val="238"/>
      </rPr>
      <t>"Finanční vztahy k jiným osobám"</t>
    </r>
  </si>
  <si>
    <r>
      <rPr>
        <b/>
        <sz val="12"/>
        <color theme="1"/>
        <rFont val="Arial"/>
        <family val="2"/>
        <charset val="238"/>
      </rPr>
      <t>Finanční vztahy k jiným osobám</t>
    </r>
    <r>
      <rPr>
        <b/>
        <sz val="10"/>
        <color theme="1"/>
        <rFont val="Arial"/>
        <family val="2"/>
        <charset val="238"/>
      </rPr>
      <t xml:space="preserve"> </t>
    </r>
    <r>
      <rPr>
        <b/>
        <sz val="7"/>
        <color theme="1"/>
        <rFont val="Arial"/>
        <family val="2"/>
        <charset val="238"/>
      </rPr>
      <t>(vč. příspěvků a dotací příspěvkové organizaci)</t>
    </r>
    <r>
      <rPr>
        <b/>
        <sz val="10"/>
        <color theme="1"/>
        <rFont val="Arial"/>
        <family val="2"/>
        <charset val="238"/>
      </rPr>
      <t xml:space="preserve"> - ZÁVAZNÝ UKAZATEL ROZPOČTU</t>
    </r>
  </si>
  <si>
    <t>Součást výše uvedeného odvětvové třídění RS.</t>
  </si>
  <si>
    <t>Neinvest.transfery zřízeným příspěvkovým org.</t>
  </si>
  <si>
    <t>Neinvestiční příspěvky zřízeným přísp.org.</t>
  </si>
  <si>
    <t>Příjemce - účel</t>
  </si>
  <si>
    <r>
      <t>Ostatní inv.transfery veř.rozp.územní úrovně</t>
    </r>
    <r>
      <rPr>
        <b/>
        <sz val="6"/>
        <rFont val="Arial"/>
        <family val="2"/>
        <charset val="238"/>
      </rPr>
      <t xml:space="preserve"> ZJ 035</t>
    </r>
  </si>
  <si>
    <t>TJ SOKOL Štíty, spolek - transfery na činnost roku 2022</t>
  </si>
  <si>
    <t>DMM Tetřívci Štíty - fin.dar na prac.pomůcky pro děti kroužku DMM Tetřívci</t>
  </si>
  <si>
    <t>Crhovská chasa - na pořádání spol., kultur. a sport. akcí v roce 2022</t>
  </si>
  <si>
    <t>Klub seniorů Štíty, z.s. - na poř. přednášek, kult.akcí, ... v roce 2022</t>
  </si>
  <si>
    <t>Charita Zábřeh - inv.dar na zajištění mobility pracovníků terénních soci.a zdrav.služeb - kofinancování invest.projektů obnovvy vozového parku</t>
  </si>
  <si>
    <t>Město Zábřeh - za řešení přestupků</t>
  </si>
  <si>
    <t>Mikroregion Zábřežsko - členský příspěvek za rok 2022</t>
  </si>
  <si>
    <t xml:space="preserve">SVOL, komora obecních lesů - členský příspěvek na rok 2022 </t>
  </si>
  <si>
    <t>SDRUŽENÍ CESTOVNÍHO RUCHU Jeseníky - člen.příspěvek na rok 2022</t>
  </si>
  <si>
    <t>Asociace turistických informačních center - člen.příspěvek na rok 2022</t>
  </si>
  <si>
    <t>ZŠ a MŠ Štíty - příspěvek na provoz ZŠ  a MŠ od zřizovatele</t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</si>
  <si>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120513014</t>
    </r>
    <r>
      <rPr>
        <sz val="8"/>
        <rFont val="Arial"/>
        <family val="2"/>
        <charset val="238"/>
      </rPr>
      <t xml:space="preserve"> (evr.podíl)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</si>
  <si>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120113014</t>
    </r>
    <r>
      <rPr>
        <sz val="8"/>
        <rFont val="Arial"/>
        <family val="2"/>
        <charset val="238"/>
      </rPr>
      <t xml:space="preserve"> (nár.podíl)</t>
    </r>
  </si>
  <si>
    <t xml:space="preserve">Svaz knihovníků a informačních pracovníků - členský příspěvek 2022 </t>
  </si>
  <si>
    <t xml:space="preserve">Sdružení obcí Orlicko - inv.dar na nákup sněh.pásového vozidla - rolby  </t>
  </si>
  <si>
    <t xml:space="preserve">MAS Horní Pomoraví, o.p.s. - členský příspěvek v za rok 2022 </t>
  </si>
  <si>
    <t>Sdružení místních samospráv ČR, z. s. - členský příspěvek na rok 2022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</si>
  <si>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</si>
  <si>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(8123 - </t>
    </r>
    <r>
      <rPr>
        <b/>
        <sz val="7"/>
        <color indexed="18"/>
        <rFont val="Arial"/>
        <family val="2"/>
        <charset val="238"/>
      </rPr>
      <t>dlouhodobé přijaté půjčené prostředky</t>
    </r>
    <r>
      <rPr>
        <b/>
        <sz val="10"/>
        <color indexed="18"/>
        <rFont val="Arial"/>
        <family val="2"/>
        <charset val="238"/>
      </rPr>
      <t xml:space="preserve">) - ZMě Štíty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</si>
  <si>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23.03.2022: </t>
    </r>
  </si>
  <si>
    <t>622x</t>
  </si>
  <si>
    <t>Zahraniční pomoc a mezinárodní spolupráce j.n.</t>
  </si>
  <si>
    <t>VÝDAJE vč. FINANCOVÁNÍ CELKEM</t>
  </si>
  <si>
    <t>Investiční výdaje (6xxx)</t>
  </si>
  <si>
    <t>Neinvestiční výdaje (5xxx)</t>
  </si>
  <si>
    <t>Neinvestiční transfery cizím p.o.</t>
  </si>
  <si>
    <t xml:space="preserve">KIDSOK - příspěvek na dopravní obslužnost na rok 2022 </t>
  </si>
  <si>
    <r>
      <t xml:space="preserve">Neinvestiční transfery krajům </t>
    </r>
    <r>
      <rPr>
        <b/>
        <sz val="6"/>
        <rFont val="Arial"/>
        <family val="2"/>
        <charset val="238"/>
      </rPr>
      <t>ZJ 035</t>
    </r>
  </si>
  <si>
    <t xml:space="preserve">Pardubický kraj - příspěvek na dopravní obslužnost na rok 2022 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</si>
  <si>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1/2022 - RMě Štíty č. 79 dne 06.04.2022: </t>
    </r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</si>
  <si>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</si>
  <si>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</si>
  <si>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</si>
  <si>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t>Rozpočtové změny 2022</t>
  </si>
  <si>
    <t>Rozpočet upravený 2022</t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</si>
  <si>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</si>
  <si>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</si>
  <si>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</si>
  <si>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</si>
  <si>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</si>
  <si>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</si>
  <si>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</si>
  <si>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</si>
  <si>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</si>
  <si>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</si>
  <si>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</si>
  <si>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</si>
  <si>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</si>
  <si>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</si>
  <si>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</si>
  <si>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</si>
  <si>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000000</t>
  </si>
  <si>
    <t>4116</t>
  </si>
  <si>
    <t>104513013</t>
  </si>
  <si>
    <t>104113013</t>
  </si>
  <si>
    <t>231</t>
  </si>
  <si>
    <t>0</t>
  </si>
  <si>
    <t>Celkem</t>
  </si>
  <si>
    <t>ROZPOČTOVÉ OPATŘENÍ aktuální</t>
  </si>
  <si>
    <t>¯</t>
  </si>
  <si>
    <t>Rozpočtové změny 2022 celkem</t>
  </si>
  <si>
    <t>ROZPOČET UPRAVENÝ na ROK 2022</t>
  </si>
  <si>
    <t>003xxx</t>
  </si>
  <si>
    <t>5xxx</t>
  </si>
  <si>
    <t>VPP - výdaje hrazené z účelové neinvestiční dotace (EU)</t>
  </si>
  <si>
    <t>VPP - výdaje hrazené z účelové neinvestiční dotace (SR)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</si>
  <si>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č. 21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</si>
  <si>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2/2022 - RMě Štíty č. 80 dne 21.04.2022: </t>
    </r>
  </si>
  <si>
    <t>005512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</si>
  <si>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3/2022 - RMě Štíty č. 81 dne 04.05.2022: </t>
    </r>
  </si>
  <si>
    <t>I. (změna - navýšení) Neinvestiční dotace na VEŘEJNĚ PROSPĚŠNÉ PRÁCE (VPP) - dotace EU a SR - Úřad práce Šumperk</t>
  </si>
  <si>
    <t xml:space="preserve">2) Změny rozpočtu - vlastní: 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</si>
  <si>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4/2022 - RMě Štíty č. 82 dne 18.05.2022: </t>
    </r>
  </si>
  <si>
    <t>4122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</si>
  <si>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5/2022 - RMě Štíty č. 83 dne 01.06.2022: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</si>
  <si>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6/2022 - ZMě Štíty č. 23 dne 15.06.2022: </t>
    </r>
  </si>
  <si>
    <t>5222</t>
  </si>
  <si>
    <t>2322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</si>
  <si>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7/2022 - RMě Štíty č. 86 dne 27.07.2022: </t>
    </r>
  </si>
  <si>
    <t>003419</t>
  </si>
  <si>
    <t>SH ČMS - Sbor dobrovolných hasičů Horní Studénky - fin.dar na částečné pokrytí nákladů na pořízení nástřikového terče</t>
  </si>
  <si>
    <t>ZŠ a MŠ Štíty - dar na zakoupení učebnic pro žáky z Ukrajiny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</si>
  <si>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8/2022 - RMě Štíty č. 87 dne 10.08.2022: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</si>
  <si>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9/2022 - RMě Štíty č. 88 dne 31.08.2022: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</si>
  <si>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10/2022 - ZMě Štíty č. 24 dne 21.09.2022: </t>
    </r>
  </si>
  <si>
    <t>Služby pro obyvatelstvo - neinvestiční výdaje</t>
  </si>
  <si>
    <t>Neinvestiční transfery nefinančním podnikatelským subj. - práv.osobám</t>
  </si>
  <si>
    <t>JEDNOTA s.d. Zábřeh - fin.dar na Podporu venkovské prodejny na Březné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</si>
  <si>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11/2022 - ZMě Štíty č. 1 dne 19.10.2022: </t>
    </r>
  </si>
  <si>
    <t>RO č. 11/2022</t>
  </si>
  <si>
    <t>Účelová neinvestiční dotace na VPP za 9/2022 - evropský podíl 82,38% (EU)</t>
  </si>
  <si>
    <t>Účelová neinvestiční dotace na VPP za 9/2022 - národní podíl 17,62% (SR)</t>
  </si>
  <si>
    <t>120513014</t>
  </si>
  <si>
    <t>Účelová neinvestiční dotace - Průtokový transfer pro ZŠ a MŠ Štíty na - "Obědy do škol v Olomouckém kraji III" - EU</t>
  </si>
  <si>
    <t>120113014</t>
  </si>
  <si>
    <t>Účelová neinvestiční dotace - Průtokový transfer pro ZŠ a MŠ Štíty na - "Obědy do škol v Olomouckém kraji III" - SR</t>
  </si>
  <si>
    <t>003329</t>
  </si>
  <si>
    <t>5223</t>
  </si>
  <si>
    <t>1111</t>
  </si>
  <si>
    <t>1113</t>
  </si>
  <si>
    <t>Příjem z daně DPFO vybírané srážkou</t>
  </si>
  <si>
    <t>1112</t>
  </si>
  <si>
    <t>Požární ochrana - dobrovolná část - Příjem z pojistných plnění JSDH Štíty</t>
  </si>
  <si>
    <t>Ostatní záležitosti ochramy památek a péče o kulturní dědictví - ŘKF Štíty - Finanční dar na Obnovu kaple sv. Cyrila a Metoděje</t>
  </si>
  <si>
    <t xml:space="preserve">Tělovýchova - TJ Sokol Štíty - Finanční dar na podporu letní přípravy stol.tenistek </t>
  </si>
  <si>
    <r>
      <t xml:space="preserve">RS (změna - navýšení) </t>
    </r>
    <r>
      <rPr>
        <b/>
        <sz val="10"/>
        <rFont val="Calibri"/>
        <family val="2"/>
        <charset val="238"/>
        <scheme val="minor"/>
      </rPr>
      <t>Průtokový transfer pro ZŠ a MŠ Štíty na - OP potravinové a materiální pomoci v Ol.kraji "Obědy do škol v Olomouckém kraji III" - Olomoucký kraj</t>
    </r>
  </si>
  <si>
    <t xml:space="preserve">TJ SOKOL Štíty, spolek - fin.dar na podporu letní přípravy stol.tenistek </t>
  </si>
  <si>
    <t>Neinvestiční transfery církvím a náboženským společnostem</t>
  </si>
  <si>
    <r>
      <t xml:space="preserve">Římskokatolická farnost Štíty - fin.dar na </t>
    </r>
    <r>
      <rPr>
        <sz val="7"/>
        <rFont val="Arial"/>
        <family val="2"/>
        <charset val="238"/>
      </rPr>
      <t>Obnovu kaple sv. Cyrila a Metoděje</t>
    </r>
  </si>
  <si>
    <t>006171</t>
  </si>
  <si>
    <t>236</t>
  </si>
  <si>
    <t>0063xx</t>
  </si>
  <si>
    <t>4134</t>
  </si>
  <si>
    <t>006330</t>
  </si>
  <si>
    <t>Finanční operace - Neinvestiční výdaje</t>
  </si>
  <si>
    <t>Správa - neinvestiční výdaje SF</t>
  </si>
  <si>
    <r>
      <t xml:space="preserve">Finanční operace - Převody z rozpočtových účtů do SF </t>
    </r>
    <r>
      <rPr>
        <sz val="7"/>
        <color indexed="8"/>
        <rFont val="Calibri"/>
        <family val="2"/>
        <charset val="238"/>
      </rPr>
      <t>(rok 2022 = celkem 200.000,- Kč)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</si>
</sst>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.00&quot; Kč&quot;"/>
    <numFmt numFmtId="166" formatCode="#,##0&quot; Kč&quot;"/>
  </numFmts>
  <fonts count="1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b/>
      <i/>
      <sz val="6"/>
      <color rgb="FF000000"/>
      <name val="Arial"/>
      <family val="2"/>
      <charset val="238"/>
    </font>
    <font>
      <b/>
      <i/>
      <sz val="7.5"/>
      <name val="Arial"/>
      <family val="2"/>
      <charset val="238"/>
    </font>
    <font>
      <b/>
      <sz val="7.5"/>
      <name val="Arial"/>
      <family val="2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Arial"/>
      <family val="2"/>
      <charset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.9499999999999993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rgb="FF000080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indexed="8"/>
      <name val="Symbol"/>
      <family val="1"/>
      <charset val="2"/>
    </font>
    <font>
      <b/>
      <sz val="8"/>
      <color indexed="8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i/>
      <sz val="8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sz val="5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u/>
      <sz val="12.5"/>
      <color rgb="FF000080"/>
      <name val="Arial"/>
      <family val="2"/>
      <charset val="238"/>
    </font>
    <font>
      <b/>
      <u/>
      <sz val="7"/>
      <name val="Arial"/>
      <family val="2"/>
      <charset val="238"/>
    </font>
    <font>
      <b/>
      <u/>
      <sz val="12.5"/>
      <name val="Arial"/>
      <family val="2"/>
      <charset val="238"/>
    </font>
    <font>
      <b/>
      <i/>
      <sz val="6"/>
      <name val="Arial"/>
      <family val="2"/>
      <charset val="238"/>
    </font>
    <font>
      <sz val="8.9499999999999993"/>
      <name val="Arial"/>
      <family val="2"/>
      <charset val="238"/>
    </font>
    <font>
      <sz val="7"/>
      <name val="Arial"/>
      <family val="2"/>
      <charset val="238"/>
    </font>
    <font>
      <b/>
      <sz val="10.65"/>
      <color indexed="18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u/>
      <sz val="12.5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.5"/>
      <color rgb="FF000080"/>
      <name val="Arial"/>
      <family val="2"/>
      <charset val="238"/>
    </font>
    <font>
      <b/>
      <sz val="9"/>
      <color rgb="FF00008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rgb="FF000080"/>
      <name val="Arial"/>
      <family val="2"/>
      <charset val="238"/>
    </font>
    <font>
      <b/>
      <sz val="7"/>
      <color indexed="1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color theme="1"/>
      <name val="Calibri"/>
      <family val="2"/>
      <scheme val="minor"/>
    </font>
    <font>
      <sz val="6"/>
      <name val="Arial"/>
      <family val="2"/>
      <charset val="238"/>
    </font>
    <font>
      <b/>
      <sz val="6"/>
      <name val="Arial"/>
      <family val="2"/>
      <charset val="238"/>
    </font>
    <font>
      <sz val="12"/>
      <color indexed="8"/>
      <name val="Calibri"/>
      <family val="2"/>
      <charset val="238"/>
    </font>
    <font>
      <sz val="10"/>
      <color indexed="18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u/>
      <sz val="16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u/>
      <sz val="10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7"/>
      <name val="Arial"/>
      <family val="2"/>
      <charset val="238"/>
    </font>
    <font>
      <b/>
      <sz val="7"/>
      <name val="Symbol"/>
      <family val="1"/>
      <charset val="2"/>
    </font>
    <font>
      <sz val="9"/>
      <color indexed="8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4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7.5"/>
      <color indexed="8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u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0"/>
      <name val="Calibri"/>
      <family val="2"/>
      <charset val="238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4"/>
      <name val="Arial"/>
      <family val="2"/>
      <charset val="238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1"/>
    </font>
    <font>
      <sz val="12"/>
      <color indexed="8"/>
      <name val="Calibri"/>
      <family val="2"/>
      <charset val="238"/>
      <scheme val="minor"/>
    </font>
    <font>
      <sz val="7"/>
      <color indexed="8"/>
      <name val="Calibri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E46C0A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AC090"/>
        <bgColor rgb="FFFCD5B5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E3E3E3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47"/>
      </patternFill>
    </fill>
  </fills>
  <borders count="149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rgb="FF000000"/>
      </right>
      <top/>
      <bottom style="hair">
        <color indexed="8"/>
      </bottom>
      <diagonal/>
    </border>
    <border>
      <left style="hair">
        <color indexed="64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/>
      <diagonal/>
    </border>
    <border>
      <left style="medium">
        <color rgb="FF000000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</borders>
  <cellStyleXfs count="8">
    <xf numFmtId="0" fontId="0" fillId="0" borderId="0"/>
    <xf numFmtId="0" fontId="2" fillId="0" borderId="0"/>
    <xf numFmtId="0" fontId="8" fillId="0" borderId="0"/>
    <xf numFmtId="0" fontId="38" fillId="0" borderId="0"/>
    <xf numFmtId="0" fontId="1" fillId="0" borderId="0"/>
    <xf numFmtId="0" fontId="61" fillId="0" borderId="0"/>
    <xf numFmtId="0" fontId="2" fillId="0" borderId="0"/>
    <xf numFmtId="0" fontId="97" fillId="0" borderId="0"/>
  </cellStyleXfs>
  <cellXfs count="377">
    <xf numFmtId="0" fontId="0" fillId="0" borderId="0" xfId="0"/>
    <xf numFmtId="0" fontId="2" fillId="0" borderId="0" xfId="1"/>
    <xf numFmtId="0" fontId="9" fillId="0" borderId="0" xfId="0" applyFont="1"/>
    <xf numFmtId="0" fontId="10" fillId="0" borderId="0" xfId="0" applyFont="1"/>
    <xf numFmtId="2" fontId="3" fillId="2" borderId="9" xfId="0" applyNumberFormat="1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vertical="center"/>
    </xf>
    <xf numFmtId="0" fontId="0" fillId="0" borderId="0" xfId="0" applyFill="1" applyAlignment="1" applyProtection="1">
      <alignment vertical="center"/>
    </xf>
    <xf numFmtId="165" fontId="13" fillId="0" borderId="0" xfId="0" applyNumberFormat="1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165" fontId="16" fillId="0" borderId="0" xfId="0" applyNumberFormat="1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justify" vertical="center"/>
    </xf>
    <xf numFmtId="0" fontId="21" fillId="0" borderId="0" xfId="0" applyFont="1" applyFill="1" applyAlignment="1" applyProtection="1">
      <alignment vertical="center"/>
    </xf>
    <xf numFmtId="165" fontId="13" fillId="5" borderId="12" xfId="0" applyNumberFormat="1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horizontal="justify" vertical="center"/>
    </xf>
    <xf numFmtId="165" fontId="13" fillId="5" borderId="0" xfId="0" applyNumberFormat="1" applyFont="1" applyFill="1" applyAlignment="1" applyProtection="1">
      <alignment vertical="center"/>
    </xf>
    <xf numFmtId="3" fontId="27" fillId="6" borderId="13" xfId="0" applyNumberFormat="1" applyFont="1" applyFill="1" applyBorder="1" applyAlignment="1" applyProtection="1">
      <alignment horizontal="center" vertical="center" wrapText="1"/>
    </xf>
    <xf numFmtId="165" fontId="29" fillId="5" borderId="15" xfId="0" applyNumberFormat="1" applyFont="1" applyFill="1" applyBorder="1" applyAlignment="1" applyProtection="1">
      <alignment vertical="center" wrapText="1"/>
    </xf>
    <xf numFmtId="165" fontId="29" fillId="5" borderId="16" xfId="0" applyNumberFormat="1" applyFont="1" applyFill="1" applyBorder="1" applyAlignment="1" applyProtection="1">
      <alignment vertical="center" wrapText="1"/>
    </xf>
    <xf numFmtId="165" fontId="24" fillId="6" borderId="13" xfId="0" applyNumberFormat="1" applyFont="1" applyFill="1" applyBorder="1" applyAlignment="1" applyProtection="1">
      <alignment vertical="center" wrapText="1"/>
    </xf>
    <xf numFmtId="0" fontId="30" fillId="0" borderId="12" xfId="0" applyFont="1" applyFill="1" applyBorder="1" applyAlignment="1" applyProtection="1">
      <alignment horizontal="center" vertical="center"/>
    </xf>
    <xf numFmtId="0" fontId="29" fillId="0" borderId="4" xfId="0" applyFont="1" applyFill="1" applyBorder="1" applyAlignment="1" applyProtection="1">
      <alignment vertical="center"/>
    </xf>
    <xf numFmtId="0" fontId="29" fillId="0" borderId="17" xfId="0" applyFont="1" applyFill="1" applyBorder="1" applyAlignment="1" applyProtection="1">
      <alignment vertical="center" wrapText="1"/>
    </xf>
    <xf numFmtId="165" fontId="29" fillId="5" borderId="18" xfId="0" applyNumberFormat="1" applyFont="1" applyFill="1" applyBorder="1" applyAlignment="1" applyProtection="1">
      <alignment horizontal="right" vertical="center" wrapText="1"/>
    </xf>
    <xf numFmtId="165" fontId="29" fillId="5" borderId="18" xfId="0" applyNumberFormat="1" applyFont="1" applyFill="1" applyBorder="1" applyAlignment="1" applyProtection="1">
      <alignment vertical="center" wrapText="1"/>
    </xf>
    <xf numFmtId="0" fontId="29" fillId="0" borderId="8" xfId="0" applyFont="1" applyFill="1" applyBorder="1" applyAlignment="1" applyProtection="1">
      <alignment vertical="center"/>
    </xf>
    <xf numFmtId="0" fontId="29" fillId="0" borderId="19" xfId="0" applyFont="1" applyFill="1" applyBorder="1" applyAlignment="1" applyProtection="1">
      <alignment vertical="center" wrapText="1"/>
    </xf>
    <xf numFmtId="165" fontId="29" fillId="0" borderId="14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Fill="1" applyAlignment="1" applyProtection="1">
      <alignment vertical="center"/>
    </xf>
    <xf numFmtId="166" fontId="29" fillId="0" borderId="0" xfId="0" applyNumberFormat="1" applyFont="1" applyFill="1" applyAlignment="1" applyProtection="1">
      <alignment vertical="center"/>
    </xf>
    <xf numFmtId="165" fontId="29" fillId="5" borderId="20" xfId="0" applyNumberFormat="1" applyFont="1" applyFill="1" applyBorder="1" applyAlignment="1" applyProtection="1">
      <alignment vertical="center" wrapText="1"/>
    </xf>
    <xf numFmtId="165" fontId="29" fillId="5" borderId="21" xfId="0" applyNumberFormat="1" applyFont="1" applyFill="1" applyBorder="1" applyAlignment="1" applyProtection="1">
      <alignment vertical="center" wrapText="1"/>
    </xf>
    <xf numFmtId="165" fontId="24" fillId="6" borderId="13" xfId="0" applyNumberFormat="1" applyFont="1" applyFill="1" applyBorder="1" applyAlignment="1" applyProtection="1">
      <alignment vertical="center"/>
    </xf>
    <xf numFmtId="165" fontId="6" fillId="0" borderId="0" xfId="0" applyNumberFormat="1" applyFont="1" applyFill="1" applyAlignment="1" applyProtection="1">
      <alignment vertical="center"/>
    </xf>
    <xf numFmtId="164" fontId="46" fillId="2" borderId="10" xfId="0" applyNumberFormat="1" applyFont="1" applyFill="1" applyBorder="1" applyAlignment="1">
      <alignment horizontal="right" vertical="center" wrapText="1"/>
    </xf>
    <xf numFmtId="2" fontId="49" fillId="0" borderId="0" xfId="0" applyNumberFormat="1" applyFont="1" applyAlignment="1">
      <alignment horizontal="left" vertical="center"/>
    </xf>
    <xf numFmtId="164" fontId="50" fillId="0" borderId="0" xfId="0" applyNumberFormat="1" applyFont="1" applyAlignment="1">
      <alignment horizontal="left" vertical="center"/>
    </xf>
    <xf numFmtId="164" fontId="54" fillId="0" borderId="0" xfId="0" applyNumberFormat="1" applyFont="1" applyAlignment="1">
      <alignment vertical="center"/>
    </xf>
    <xf numFmtId="165" fontId="47" fillId="0" borderId="0" xfId="3" applyNumberFormat="1" applyFont="1" applyAlignment="1">
      <alignment vertical="center"/>
    </xf>
    <xf numFmtId="164" fontId="57" fillId="0" borderId="0" xfId="0" applyNumberFormat="1" applyFont="1" applyAlignment="1">
      <alignment vertical="center"/>
    </xf>
    <xf numFmtId="165" fontId="43" fillId="0" borderId="0" xfId="3" applyNumberFormat="1" applyFont="1" applyAlignment="1">
      <alignment horizontal="right"/>
    </xf>
    <xf numFmtId="2" fontId="58" fillId="0" borderId="0" xfId="0" applyNumberFormat="1" applyFont="1" applyAlignment="1">
      <alignment horizontal="left" vertical="center"/>
    </xf>
    <xf numFmtId="2" fontId="51" fillId="0" borderId="0" xfId="0" applyNumberFormat="1" applyFont="1" applyAlignment="1">
      <alignment horizontal="left" vertical="center"/>
    </xf>
    <xf numFmtId="164" fontId="54" fillId="0" borderId="0" xfId="1" applyNumberFormat="1" applyFont="1" applyAlignment="1">
      <alignment vertical="center"/>
    </xf>
    <xf numFmtId="164" fontId="57" fillId="0" borderId="0" xfId="1" applyNumberFormat="1" applyFont="1" applyAlignment="1">
      <alignment vertical="center"/>
    </xf>
    <xf numFmtId="164" fontId="45" fillId="4" borderId="6" xfId="0" applyNumberFormat="1" applyFont="1" applyFill="1" applyBorder="1" applyAlignment="1">
      <alignment horizontal="right" vertical="center"/>
    </xf>
    <xf numFmtId="0" fontId="0" fillId="4" borderId="0" xfId="0" applyFill="1"/>
    <xf numFmtId="164" fontId="48" fillId="0" borderId="0" xfId="3" applyNumberFormat="1" applyFont="1" applyAlignment="1">
      <alignment vertical="center" wrapText="1"/>
    </xf>
    <xf numFmtId="164" fontId="47" fillId="6" borderId="22" xfId="3" applyNumberFormat="1" applyFont="1" applyFill="1" applyBorder="1" applyAlignment="1">
      <alignment vertical="center" wrapText="1"/>
    </xf>
    <xf numFmtId="49" fontId="40" fillId="0" borderId="0" xfId="3" applyNumberFormat="1" applyFont="1" applyAlignment="1">
      <alignment vertical="center" wrapText="1"/>
    </xf>
    <xf numFmtId="164" fontId="47" fillId="0" borderId="0" xfId="3" applyNumberFormat="1" applyFont="1" applyAlignment="1">
      <alignment horizontal="right" vertical="center" wrapText="1"/>
    </xf>
    <xf numFmtId="164" fontId="43" fillId="0" borderId="0" xfId="3" applyNumberFormat="1" applyFont="1" applyAlignment="1">
      <alignment vertical="center"/>
    </xf>
    <xf numFmtId="164" fontId="45" fillId="4" borderId="39" xfId="0" applyNumberFormat="1" applyFont="1" applyFill="1" applyBorder="1" applyAlignment="1">
      <alignment horizontal="right" vertical="center"/>
    </xf>
    <xf numFmtId="49" fontId="11" fillId="4" borderId="38" xfId="0" applyNumberFormat="1" applyFont="1" applyFill="1" applyBorder="1" applyAlignment="1">
      <alignment horizontal="left" vertical="center"/>
    </xf>
    <xf numFmtId="164" fontId="64" fillId="4" borderId="7" xfId="0" applyNumberFormat="1" applyFont="1" applyFill="1" applyBorder="1" applyAlignment="1">
      <alignment horizontal="right" vertical="center"/>
    </xf>
    <xf numFmtId="164" fontId="45" fillId="2" borderId="11" xfId="0" applyNumberFormat="1" applyFont="1" applyFill="1" applyBorder="1" applyAlignment="1">
      <alignment horizontal="right" vertical="center" wrapText="1"/>
    </xf>
    <xf numFmtId="164" fontId="68" fillId="10" borderId="34" xfId="0" applyNumberFormat="1" applyFont="1" applyFill="1" applyBorder="1" applyAlignment="1">
      <alignment vertical="center" wrapText="1"/>
    </xf>
    <xf numFmtId="49" fontId="11" fillId="4" borderId="4" xfId="0" applyNumberFormat="1" applyFont="1" applyFill="1" applyBorder="1" applyAlignment="1">
      <alignment horizontal="left" vertical="center"/>
    </xf>
    <xf numFmtId="164" fontId="64" fillId="4" borderId="5" xfId="0" applyNumberFormat="1" applyFont="1" applyFill="1" applyBorder="1" applyAlignment="1">
      <alignment horizontal="right" vertical="center"/>
    </xf>
    <xf numFmtId="49" fontId="11" fillId="4" borderId="40" xfId="0" applyNumberFormat="1" applyFont="1" applyFill="1" applyBorder="1" applyAlignment="1">
      <alignment horizontal="left" vertical="center"/>
    </xf>
    <xf numFmtId="164" fontId="64" fillId="4" borderId="22" xfId="0" applyNumberFormat="1" applyFont="1" applyFill="1" applyBorder="1" applyAlignment="1">
      <alignment horizontal="right" vertical="center"/>
    </xf>
    <xf numFmtId="164" fontId="45" fillId="4" borderId="41" xfId="0" applyNumberFormat="1" applyFont="1" applyFill="1" applyBorder="1" applyAlignment="1">
      <alignment horizontal="right" vertical="center"/>
    </xf>
    <xf numFmtId="164" fontId="45" fillId="4" borderId="0" xfId="0" applyNumberFormat="1" applyFont="1" applyFill="1" applyBorder="1" applyAlignment="1">
      <alignment horizontal="right" vertical="center" wrapText="1"/>
    </xf>
    <xf numFmtId="0" fontId="62" fillId="4" borderId="0" xfId="0" applyFont="1" applyFill="1" applyBorder="1" applyAlignment="1">
      <alignment vertical="center" wrapText="1"/>
    </xf>
    <xf numFmtId="49" fontId="40" fillId="6" borderId="40" xfId="3" applyNumberFormat="1" applyFont="1" applyFill="1" applyBorder="1" applyAlignment="1">
      <alignment horizontal="left" vertical="center" wrapText="1"/>
    </xf>
    <xf numFmtId="164" fontId="45" fillId="6" borderId="41" xfId="3" applyNumberFormat="1" applyFont="1" applyFill="1" applyBorder="1" applyAlignment="1">
      <alignment vertical="center"/>
    </xf>
    <xf numFmtId="49" fontId="11" fillId="4" borderId="45" xfId="0" applyNumberFormat="1" applyFont="1" applyFill="1" applyBorder="1" applyAlignment="1">
      <alignment horizontal="left" vertical="center"/>
    </xf>
    <xf numFmtId="164" fontId="64" fillId="4" borderId="46" xfId="0" applyNumberFormat="1" applyFont="1" applyFill="1" applyBorder="1" applyAlignment="1">
      <alignment horizontal="right" vertical="center"/>
    </xf>
    <xf numFmtId="164" fontId="45" fillId="4" borderId="47" xfId="0" applyNumberFormat="1" applyFont="1" applyFill="1" applyBorder="1" applyAlignment="1">
      <alignment horizontal="right" vertical="center"/>
    </xf>
    <xf numFmtId="164" fontId="63" fillId="10" borderId="43" xfId="0" applyNumberFormat="1" applyFont="1" applyFill="1" applyBorder="1" applyAlignment="1">
      <alignment vertical="center" wrapText="1"/>
    </xf>
    <xf numFmtId="2" fontId="59" fillId="0" borderId="0" xfId="0" applyNumberFormat="1" applyFont="1" applyBorder="1" applyAlignment="1">
      <alignment horizontal="left" vertical="center"/>
    </xf>
    <xf numFmtId="2" fontId="70" fillId="0" borderId="0" xfId="0" applyNumberFormat="1" applyFont="1" applyAlignment="1">
      <alignment vertical="center"/>
    </xf>
    <xf numFmtId="2" fontId="3" fillId="2" borderId="25" xfId="0" applyNumberFormat="1" applyFont="1" applyFill="1" applyBorder="1" applyAlignment="1">
      <alignment horizontal="left" vertical="center" wrapText="1"/>
    </xf>
    <xf numFmtId="49" fontId="41" fillId="6" borderId="12" xfId="3" applyNumberFormat="1" applyFont="1" applyFill="1" applyBorder="1" applyAlignment="1">
      <alignment horizontal="left" vertical="center" wrapText="1"/>
    </xf>
    <xf numFmtId="2" fontId="73" fillId="0" borderId="0" xfId="0" applyNumberFormat="1" applyFont="1" applyAlignment="1">
      <alignment vertical="center"/>
    </xf>
    <xf numFmtId="164" fontId="74" fillId="0" borderId="0" xfId="0" applyNumberFormat="1" applyFont="1" applyAlignment="1">
      <alignment vertical="center"/>
    </xf>
    <xf numFmtId="164" fontId="75" fillId="0" borderId="0" xfId="0" applyNumberFormat="1" applyFont="1" applyAlignment="1">
      <alignment vertical="center"/>
    </xf>
    <xf numFmtId="0" fontId="76" fillId="0" borderId="0" xfId="0" applyFont="1"/>
    <xf numFmtId="2" fontId="4" fillId="2" borderId="52" xfId="0" applyNumberFormat="1" applyFont="1" applyFill="1" applyBorder="1" applyAlignment="1">
      <alignment horizontal="center" vertical="center" wrapText="1"/>
    </xf>
    <xf numFmtId="2" fontId="53" fillId="4" borderId="48" xfId="0" applyNumberFormat="1" applyFont="1" applyFill="1" applyBorder="1" applyAlignment="1">
      <alignment horizontal="left" vertical="center"/>
    </xf>
    <xf numFmtId="2" fontId="53" fillId="4" borderId="49" xfId="0" applyNumberFormat="1" applyFont="1" applyFill="1" applyBorder="1" applyAlignment="1">
      <alignment horizontal="left" vertical="center"/>
    </xf>
    <xf numFmtId="2" fontId="53" fillId="4" borderId="50" xfId="0" applyNumberFormat="1" applyFont="1" applyFill="1" applyBorder="1" applyAlignment="1">
      <alignment horizontal="left" vertical="center"/>
    </xf>
    <xf numFmtId="2" fontId="53" fillId="4" borderId="51" xfId="0" applyNumberFormat="1" applyFont="1" applyFill="1" applyBorder="1" applyAlignment="1">
      <alignment horizontal="left" vertical="center"/>
    </xf>
    <xf numFmtId="0" fontId="56" fillId="4" borderId="29" xfId="0" applyFont="1" applyFill="1" applyBorder="1" applyAlignment="1">
      <alignment horizontal="left" vertical="center" wrapText="1"/>
    </xf>
    <xf numFmtId="0" fontId="56" fillId="4" borderId="55" xfId="0" applyFont="1" applyFill="1" applyBorder="1" applyAlignment="1">
      <alignment horizontal="left" vertical="center" wrapText="1"/>
    </xf>
    <xf numFmtId="0" fontId="45" fillId="4" borderId="30" xfId="0" applyFont="1" applyFill="1" applyBorder="1" applyAlignment="1">
      <alignment horizontal="left" vertical="center" wrapText="1"/>
    </xf>
    <xf numFmtId="2" fontId="4" fillId="2" borderId="24" xfId="0" applyNumberFormat="1" applyFont="1" applyFill="1" applyBorder="1" applyAlignment="1">
      <alignment horizontal="left" vertical="center" wrapText="1"/>
    </xf>
    <xf numFmtId="0" fontId="77" fillId="4" borderId="30" xfId="0" applyFont="1" applyFill="1" applyBorder="1" applyAlignment="1">
      <alignment vertical="center" wrapText="1"/>
    </xf>
    <xf numFmtId="2" fontId="53" fillId="4" borderId="17" xfId="0" applyNumberFormat="1" applyFont="1" applyFill="1" applyBorder="1" applyAlignment="1">
      <alignment vertical="center"/>
    </xf>
    <xf numFmtId="2" fontId="53" fillId="4" borderId="58" xfId="0" applyNumberFormat="1" applyFont="1" applyFill="1" applyBorder="1" applyAlignment="1">
      <alignment vertical="center"/>
    </xf>
    <xf numFmtId="164" fontId="63" fillId="4" borderId="0" xfId="0" applyNumberFormat="1" applyFont="1" applyFill="1" applyBorder="1" applyAlignment="1">
      <alignment vertical="center" wrapText="1"/>
    </xf>
    <xf numFmtId="164" fontId="68" fillId="4" borderId="0" xfId="0" applyNumberFormat="1" applyFont="1" applyFill="1" applyBorder="1" applyAlignment="1">
      <alignment vertical="center" wrapText="1"/>
    </xf>
    <xf numFmtId="0" fontId="80" fillId="4" borderId="0" xfId="2" applyFont="1" applyFill="1" applyAlignment="1">
      <alignment vertical="center"/>
    </xf>
    <xf numFmtId="0" fontId="8" fillId="4" borderId="0" xfId="2" applyFill="1" applyAlignment="1">
      <alignment vertical="center"/>
    </xf>
    <xf numFmtId="165" fontId="13" fillId="4" borderId="0" xfId="2" applyNumberFormat="1" applyFont="1" applyFill="1" applyAlignment="1">
      <alignment vertical="center"/>
    </xf>
    <xf numFmtId="165" fontId="13" fillId="0" borderId="0" xfId="2" applyNumberFormat="1" applyFont="1" applyAlignment="1">
      <alignment vertical="center"/>
    </xf>
    <xf numFmtId="0" fontId="82" fillId="4" borderId="65" xfId="2" applyFont="1" applyFill="1" applyBorder="1" applyAlignment="1">
      <alignment vertical="center"/>
    </xf>
    <xf numFmtId="0" fontId="83" fillId="4" borderId="65" xfId="2" applyFont="1" applyFill="1" applyBorder="1" applyAlignment="1">
      <alignment vertical="center"/>
    </xf>
    <xf numFmtId="0" fontId="84" fillId="4" borderId="65" xfId="2" applyFont="1" applyFill="1" applyBorder="1" applyAlignment="1">
      <alignment vertical="center"/>
    </xf>
    <xf numFmtId="3" fontId="27" fillId="6" borderId="23" xfId="0" applyNumberFormat="1" applyFont="1" applyFill="1" applyBorder="1" applyAlignment="1" applyProtection="1">
      <alignment horizontal="center" vertical="center" wrapText="1"/>
    </xf>
    <xf numFmtId="165" fontId="24" fillId="6" borderId="23" xfId="0" applyNumberFormat="1" applyFont="1" applyFill="1" applyBorder="1" applyAlignment="1" applyProtection="1">
      <alignment vertical="center" wrapText="1"/>
    </xf>
    <xf numFmtId="165" fontId="29" fillId="5" borderId="66" xfId="0" applyNumberFormat="1" applyFont="1" applyFill="1" applyBorder="1" applyAlignment="1" applyProtection="1">
      <alignment vertical="center" wrapText="1"/>
    </xf>
    <xf numFmtId="165" fontId="29" fillId="5" borderId="67" xfId="0" applyNumberFormat="1" applyFont="1" applyFill="1" applyBorder="1" applyAlignment="1" applyProtection="1">
      <alignment vertical="center" wrapText="1"/>
    </xf>
    <xf numFmtId="165" fontId="24" fillId="6" borderId="23" xfId="0" applyNumberFormat="1" applyFont="1" applyFill="1" applyBorder="1" applyAlignment="1" applyProtection="1">
      <alignment vertical="center"/>
    </xf>
    <xf numFmtId="0" fontId="2" fillId="0" borderId="0" xfId="1" applyAlignment="1">
      <alignment vertical="center"/>
    </xf>
    <xf numFmtId="0" fontId="0" fillId="0" borderId="0" xfId="0" applyAlignment="1">
      <alignment vertical="center"/>
    </xf>
    <xf numFmtId="49" fontId="86" fillId="0" borderId="0" xfId="0" applyNumberFormat="1" applyFont="1" applyFill="1" applyBorder="1" applyAlignment="1">
      <alignment horizontal="center" vertical="center"/>
    </xf>
    <xf numFmtId="49" fontId="86" fillId="0" borderId="0" xfId="0" applyNumberFormat="1" applyFont="1" applyAlignment="1">
      <alignment horizontal="center" vertical="center"/>
    </xf>
    <xf numFmtId="49" fontId="87" fillId="0" borderId="0" xfId="1" applyNumberFormat="1" applyFont="1" applyAlignment="1">
      <alignment horizontal="center" vertical="center"/>
    </xf>
    <xf numFmtId="4" fontId="87" fillId="0" borderId="0" xfId="1" applyNumberFormat="1" applyFont="1" applyAlignment="1">
      <alignment vertical="center"/>
    </xf>
    <xf numFmtId="0" fontId="87" fillId="0" borderId="0" xfId="1" applyFont="1" applyAlignment="1">
      <alignment vertical="center"/>
    </xf>
    <xf numFmtId="49" fontId="88" fillId="0" borderId="0" xfId="0" applyNumberFormat="1" applyFont="1" applyAlignment="1">
      <alignment horizontal="left" vertical="center"/>
    </xf>
    <xf numFmtId="49" fontId="90" fillId="0" borderId="0" xfId="0" applyNumberFormat="1" applyFont="1" applyAlignment="1">
      <alignment horizontal="center" vertical="center"/>
    </xf>
    <xf numFmtId="49" fontId="91" fillId="0" borderId="0" xfId="2" applyNumberFormat="1" applyFont="1" applyFill="1" applyBorder="1" applyAlignment="1">
      <alignment vertical="center"/>
    </xf>
    <xf numFmtId="49" fontId="92" fillId="0" borderId="0" xfId="2" applyNumberFormat="1" applyFont="1" applyAlignment="1">
      <alignment horizontal="center" vertical="center"/>
    </xf>
    <xf numFmtId="49" fontId="79" fillId="0" borderId="0" xfId="6" applyNumberFormat="1" applyFont="1" applyAlignment="1">
      <alignment horizontal="center" vertical="center"/>
    </xf>
    <xf numFmtId="4" fontId="79" fillId="0" borderId="0" xfId="6" applyNumberFormat="1" applyFont="1" applyAlignment="1">
      <alignment vertical="center"/>
    </xf>
    <xf numFmtId="0" fontId="79" fillId="0" borderId="0" xfId="6" applyFont="1" applyAlignment="1">
      <alignment vertical="center"/>
    </xf>
    <xf numFmtId="49" fontId="95" fillId="0" borderId="71" xfId="2" applyNumberFormat="1" applyFont="1" applyFill="1" applyBorder="1" applyAlignment="1">
      <alignment horizontal="center" vertical="center"/>
    </xf>
    <xf numFmtId="49" fontId="95" fillId="0" borderId="72" xfId="2" applyNumberFormat="1" applyFont="1" applyBorder="1" applyAlignment="1">
      <alignment horizontal="center" vertical="center"/>
    </xf>
    <xf numFmtId="49" fontId="96" fillId="0" borderId="72" xfId="2" applyNumberFormat="1" applyFont="1" applyBorder="1" applyAlignment="1">
      <alignment horizontal="center" vertical="center"/>
    </xf>
    <xf numFmtId="49" fontId="96" fillId="0" borderId="73" xfId="2" applyNumberFormat="1" applyFont="1" applyBorder="1" applyAlignment="1">
      <alignment horizontal="center" vertical="center"/>
    </xf>
    <xf numFmtId="49" fontId="98" fillId="0" borderId="72" xfId="6" applyNumberFormat="1" applyFont="1" applyBorder="1" applyAlignment="1">
      <alignment horizontal="center" vertical="center"/>
    </xf>
    <xf numFmtId="49" fontId="95" fillId="0" borderId="76" xfId="2" applyNumberFormat="1" applyFont="1" applyFill="1" applyBorder="1" applyAlignment="1">
      <alignment horizontal="center" vertical="center"/>
    </xf>
    <xf numFmtId="49" fontId="95" fillId="0" borderId="77" xfId="2" applyNumberFormat="1" applyFont="1" applyBorder="1" applyAlignment="1">
      <alignment horizontal="center" vertical="center"/>
    </xf>
    <xf numFmtId="49" fontId="95" fillId="0" borderId="79" xfId="2" applyNumberFormat="1" applyFont="1" applyFill="1" applyBorder="1" applyAlignment="1">
      <alignment horizontal="center" vertical="center"/>
    </xf>
    <xf numFmtId="49" fontId="95" fillId="0" borderId="80" xfId="2" applyNumberFormat="1" applyFont="1" applyBorder="1" applyAlignment="1">
      <alignment horizontal="center" vertical="center"/>
    </xf>
    <xf numFmtId="49" fontId="95" fillId="0" borderId="81" xfId="2" applyNumberFormat="1" applyFont="1" applyFill="1" applyBorder="1" applyAlignment="1">
      <alignment horizontal="center" vertical="center"/>
    </xf>
    <xf numFmtId="49" fontId="95" fillId="0" borderId="74" xfId="2" applyNumberFormat="1" applyFont="1" applyBorder="1" applyAlignment="1">
      <alignment horizontal="center" vertical="center"/>
    </xf>
    <xf numFmtId="49" fontId="96" fillId="0" borderId="74" xfId="2" applyNumberFormat="1" applyFont="1" applyBorder="1" applyAlignment="1">
      <alignment horizontal="center" vertical="center"/>
    </xf>
    <xf numFmtId="49" fontId="96" fillId="0" borderId="82" xfId="2" applyNumberFormat="1" applyFont="1" applyBorder="1" applyAlignment="1">
      <alignment horizontal="center" vertical="center"/>
    </xf>
    <xf numFmtId="49" fontId="98" fillId="0" borderId="74" xfId="6" applyNumberFormat="1" applyFont="1" applyBorder="1" applyAlignment="1">
      <alignment horizontal="center" vertical="center"/>
    </xf>
    <xf numFmtId="49" fontId="96" fillId="0" borderId="80" xfId="2" applyNumberFormat="1" applyFont="1" applyBorder="1" applyAlignment="1">
      <alignment horizontal="center" vertical="center"/>
    </xf>
    <xf numFmtId="49" fontId="96" fillId="0" borderId="84" xfId="2" applyNumberFormat="1" applyFont="1" applyBorder="1" applyAlignment="1">
      <alignment horizontal="center" vertical="center"/>
    </xf>
    <xf numFmtId="49" fontId="98" fillId="0" borderId="80" xfId="6" applyNumberFormat="1" applyFont="1" applyBorder="1" applyAlignment="1">
      <alignment horizontal="center" vertical="center"/>
    </xf>
    <xf numFmtId="0" fontId="2" fillId="0" borderId="0" xfId="6"/>
    <xf numFmtId="0" fontId="35" fillId="0" borderId="0" xfId="6" applyFont="1"/>
    <xf numFmtId="164" fontId="99" fillId="0" borderId="66" xfId="0" applyNumberFormat="1" applyFont="1" applyBorder="1" applyAlignment="1">
      <alignment horizontal="center" vertical="center" wrapText="1"/>
    </xf>
    <xf numFmtId="164" fontId="100" fillId="0" borderId="86" xfId="0" applyNumberFormat="1" applyFont="1" applyBorder="1" applyAlignment="1">
      <alignment horizontal="center" vertical="center" wrapText="1"/>
    </xf>
    <xf numFmtId="164" fontId="5" fillId="2" borderId="23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/>
    <xf numFmtId="164" fontId="59" fillId="0" borderId="23" xfId="0" applyNumberFormat="1" applyFont="1" applyBorder="1"/>
    <xf numFmtId="164" fontId="63" fillId="10" borderId="92" xfId="0" applyNumberFormat="1" applyFont="1" applyFill="1" applyBorder="1" applyAlignment="1">
      <alignment vertical="center" wrapText="1"/>
    </xf>
    <xf numFmtId="0" fontId="77" fillId="4" borderId="32" xfId="0" applyFont="1" applyFill="1" applyBorder="1" applyAlignment="1">
      <alignment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164" fontId="59" fillId="14" borderId="23" xfId="0" applyNumberFormat="1" applyFont="1" applyFill="1" applyBorder="1"/>
    <xf numFmtId="164" fontId="63" fillId="10" borderId="63" xfId="0" applyNumberFormat="1" applyFont="1" applyFill="1" applyBorder="1" applyAlignment="1">
      <alignment vertical="center" wrapText="1"/>
    </xf>
    <xf numFmtId="164" fontId="56" fillId="4" borderId="95" xfId="0" applyNumberFormat="1" applyFont="1" applyFill="1" applyBorder="1" applyAlignment="1">
      <alignment vertical="center"/>
    </xf>
    <xf numFmtId="164" fontId="56" fillId="4" borderId="62" xfId="0" applyNumberFormat="1" applyFont="1" applyFill="1" applyBorder="1" applyAlignment="1">
      <alignment vertical="center"/>
    </xf>
    <xf numFmtId="164" fontId="45" fillId="12" borderId="63" xfId="0" applyNumberFormat="1" applyFont="1" applyFill="1" applyBorder="1" applyAlignment="1">
      <alignment vertical="center"/>
    </xf>
    <xf numFmtId="164" fontId="45" fillId="12" borderId="42" xfId="0" applyNumberFormat="1" applyFont="1" applyFill="1" applyBorder="1" applyAlignment="1">
      <alignment vertical="center"/>
    </xf>
    <xf numFmtId="164" fontId="0" fillId="0" borderId="88" xfId="0" applyNumberFormat="1" applyBorder="1"/>
    <xf numFmtId="164" fontId="61" fillId="0" borderId="66" xfId="0" applyNumberFormat="1" applyFont="1" applyBorder="1"/>
    <xf numFmtId="164" fontId="61" fillId="0" borderId="88" xfId="0" applyNumberFormat="1" applyFont="1" applyBorder="1"/>
    <xf numFmtId="164" fontId="61" fillId="0" borderId="96" xfId="0" applyNumberFormat="1" applyFont="1" applyBorder="1"/>
    <xf numFmtId="164" fontId="60" fillId="0" borderId="23" xfId="0" applyNumberFormat="1" applyFont="1" applyBorder="1"/>
    <xf numFmtId="0" fontId="0" fillId="0" borderId="98" xfId="0" applyBorder="1"/>
    <xf numFmtId="164" fontId="0" fillId="0" borderId="98" xfId="0" applyNumberFormat="1" applyBorder="1"/>
    <xf numFmtId="49" fontId="40" fillId="11" borderId="29" xfId="3" applyNumberFormat="1" applyFont="1" applyFill="1" applyBorder="1" applyAlignment="1">
      <alignment horizontal="left" vertical="center" wrapText="1"/>
    </xf>
    <xf numFmtId="49" fontId="41" fillId="11" borderId="30" xfId="3" applyNumberFormat="1" applyFont="1" applyFill="1" applyBorder="1" applyAlignment="1">
      <alignment vertical="center" wrapText="1"/>
    </xf>
    <xf numFmtId="164" fontId="40" fillId="11" borderId="30" xfId="3" applyNumberFormat="1" applyFont="1" applyFill="1" applyBorder="1" applyAlignment="1">
      <alignment vertical="center" wrapText="1"/>
    </xf>
    <xf numFmtId="164" fontId="64" fillId="11" borderId="30" xfId="3" applyNumberFormat="1" applyFont="1" applyFill="1" applyBorder="1" applyAlignment="1">
      <alignment vertical="center" wrapText="1"/>
    </xf>
    <xf numFmtId="164" fontId="45" fillId="11" borderId="1" xfId="3" applyNumberFormat="1" applyFont="1" applyFill="1" applyBorder="1" applyAlignment="1">
      <alignment vertical="center"/>
    </xf>
    <xf numFmtId="2" fontId="3" fillId="2" borderId="100" xfId="0" applyNumberFormat="1" applyFont="1" applyFill="1" applyBorder="1" applyAlignment="1">
      <alignment horizontal="left" vertical="center" wrapText="1"/>
    </xf>
    <xf numFmtId="2" fontId="52" fillId="2" borderId="101" xfId="0" applyNumberFormat="1" applyFont="1" applyFill="1" applyBorder="1" applyAlignment="1">
      <alignment horizontal="left" vertical="center" wrapText="1"/>
    </xf>
    <xf numFmtId="164" fontId="4" fillId="2" borderId="101" xfId="0" applyNumberFormat="1" applyFont="1" applyFill="1" applyBorder="1" applyAlignment="1">
      <alignment horizontal="right" vertical="center" wrapText="1"/>
    </xf>
    <xf numFmtId="164" fontId="5" fillId="2" borderId="102" xfId="0" applyNumberFormat="1" applyFont="1" applyFill="1" applyBorder="1" applyAlignment="1">
      <alignment horizontal="right" vertical="center" wrapText="1"/>
    </xf>
    <xf numFmtId="164" fontId="67" fillId="9" borderId="37" xfId="1" applyNumberFormat="1" applyFont="1" applyFill="1" applyBorder="1" applyAlignment="1">
      <alignment horizontal="right" vertical="center"/>
    </xf>
    <xf numFmtId="164" fontId="45" fillId="9" borderId="3" xfId="1" applyNumberFormat="1" applyFont="1" applyFill="1" applyBorder="1" applyAlignment="1">
      <alignment horizontal="right" vertical="center"/>
    </xf>
    <xf numFmtId="49" fontId="40" fillId="6" borderId="26" xfId="3" applyNumberFormat="1" applyFont="1" applyFill="1" applyBorder="1" applyAlignment="1">
      <alignment horizontal="left" vertical="center" wrapText="1"/>
    </xf>
    <xf numFmtId="49" fontId="41" fillId="6" borderId="27" xfId="3" applyNumberFormat="1" applyFont="1" applyFill="1" applyBorder="1" applyAlignment="1">
      <alignment vertical="center" wrapText="1"/>
    </xf>
    <xf numFmtId="164" fontId="66" fillId="6" borderId="27" xfId="3" applyNumberFormat="1" applyFont="1" applyFill="1" applyBorder="1" applyAlignment="1">
      <alignment vertical="center" wrapText="1"/>
    </xf>
    <xf numFmtId="164" fontId="45" fillId="6" borderId="28" xfId="3" applyNumberFormat="1" applyFont="1" applyFill="1" applyBorder="1" applyAlignment="1">
      <alignment vertical="center"/>
    </xf>
    <xf numFmtId="49" fontId="40" fillId="7" borderId="55" xfId="3" applyNumberFormat="1" applyFont="1" applyFill="1" applyBorder="1" applyAlignment="1">
      <alignment horizontal="left" vertical="center" wrapText="1"/>
    </xf>
    <xf numFmtId="164" fontId="5" fillId="2" borderId="103" xfId="0" applyNumberFormat="1" applyFont="1" applyFill="1" applyBorder="1" applyAlignment="1">
      <alignment horizontal="center" vertical="center" wrapText="1"/>
    </xf>
    <xf numFmtId="164" fontId="5" fillId="2" borderId="104" xfId="0" applyNumberFormat="1" applyFont="1" applyFill="1" applyBorder="1" applyAlignment="1">
      <alignment horizontal="center" vertical="center" wrapText="1"/>
    </xf>
    <xf numFmtId="164" fontId="5" fillId="2" borderId="105" xfId="0" applyNumberFormat="1" applyFont="1" applyFill="1" applyBorder="1" applyAlignment="1">
      <alignment horizontal="center" vertical="center" wrapText="1"/>
    </xf>
    <xf numFmtId="164" fontId="101" fillId="14" borderId="106" xfId="1" applyNumberFormat="1" applyFont="1" applyFill="1" applyBorder="1" applyAlignment="1">
      <alignment vertical="center"/>
    </xf>
    <xf numFmtId="164" fontId="101" fillId="0" borderId="107" xfId="1" applyNumberFormat="1" applyFont="1" applyBorder="1" applyAlignment="1">
      <alignment vertical="center"/>
    </xf>
    <xf numFmtId="164" fontId="101" fillId="0" borderId="108" xfId="1" applyNumberFormat="1" applyFont="1" applyBorder="1" applyAlignment="1">
      <alignment vertical="center"/>
    </xf>
    <xf numFmtId="164" fontId="101" fillId="14" borderId="109" xfId="1" applyNumberFormat="1" applyFont="1" applyFill="1" applyBorder="1" applyAlignment="1">
      <alignment vertical="center"/>
    </xf>
    <xf numFmtId="164" fontId="101" fillId="0" borderId="110" xfId="1" applyNumberFormat="1" applyFont="1" applyBorder="1" applyAlignment="1">
      <alignment vertical="center"/>
    </xf>
    <xf numFmtId="164" fontId="101" fillId="0" borderId="111" xfId="1" applyNumberFormat="1" applyFont="1" applyBorder="1" applyAlignment="1">
      <alignment vertical="center"/>
    </xf>
    <xf numFmtId="164" fontId="45" fillId="9" borderId="112" xfId="1" applyNumberFormat="1" applyFont="1" applyFill="1" applyBorder="1" applyAlignment="1">
      <alignment horizontal="right" vertical="center"/>
    </xf>
    <xf numFmtId="164" fontId="45" fillId="9" borderId="99" xfId="1" applyNumberFormat="1" applyFont="1" applyFill="1" applyBorder="1" applyAlignment="1">
      <alignment horizontal="right" vertical="center"/>
    </xf>
    <xf numFmtId="164" fontId="45" fillId="9" borderId="113" xfId="1" applyNumberFormat="1" applyFont="1" applyFill="1" applyBorder="1" applyAlignment="1">
      <alignment horizontal="right" vertical="center"/>
    </xf>
    <xf numFmtId="165" fontId="7" fillId="13" borderId="114" xfId="2" applyNumberFormat="1" applyFont="1" applyFill="1" applyBorder="1" applyAlignment="1">
      <alignment vertical="center" wrapText="1"/>
    </xf>
    <xf numFmtId="49" fontId="103" fillId="0" borderId="0" xfId="0" applyNumberFormat="1" applyFont="1" applyFill="1" applyBorder="1" applyAlignment="1">
      <alignment vertical="center"/>
    </xf>
    <xf numFmtId="49" fontId="104" fillId="0" borderId="0" xfId="0" applyNumberFormat="1" applyFont="1" applyAlignment="1">
      <alignment horizontal="center" vertical="center"/>
    </xf>
    <xf numFmtId="49" fontId="108" fillId="4" borderId="31" xfId="0" applyNumberFormat="1" applyFont="1" applyFill="1" applyBorder="1" applyAlignment="1">
      <alignment horizontal="center" vertical="center"/>
    </xf>
    <xf numFmtId="49" fontId="108" fillId="4" borderId="32" xfId="0" applyNumberFormat="1" applyFont="1" applyFill="1" applyBorder="1" applyAlignment="1">
      <alignment horizontal="center" vertical="center"/>
    </xf>
    <xf numFmtId="49" fontId="109" fillId="4" borderId="32" xfId="0" applyNumberFormat="1" applyFont="1" applyFill="1" applyBorder="1" applyAlignment="1">
      <alignment horizontal="center" vertical="center"/>
    </xf>
    <xf numFmtId="49" fontId="109" fillId="4" borderId="93" xfId="0" applyNumberFormat="1" applyFont="1" applyFill="1" applyBorder="1" applyAlignment="1">
      <alignment horizontal="center" vertical="center"/>
    </xf>
    <xf numFmtId="49" fontId="110" fillId="4" borderId="32" xfId="1" applyNumberFormat="1" applyFont="1" applyFill="1" applyBorder="1" applyAlignment="1">
      <alignment horizontal="center" vertical="center"/>
    </xf>
    <xf numFmtId="49" fontId="109" fillId="4" borderId="35" xfId="0" applyNumberFormat="1" applyFont="1" applyFill="1" applyBorder="1" applyAlignment="1">
      <alignment horizontal="center" vertical="center"/>
    </xf>
    <xf numFmtId="49" fontId="109" fillId="4" borderId="115" xfId="0" applyNumberFormat="1" applyFont="1" applyFill="1" applyBorder="1" applyAlignment="1">
      <alignment horizontal="center" vertical="center"/>
    </xf>
    <xf numFmtId="49" fontId="110" fillId="4" borderId="35" xfId="1" applyNumberFormat="1" applyFont="1" applyFill="1" applyBorder="1" applyAlignment="1">
      <alignment horizontal="center" vertical="center"/>
    </xf>
    <xf numFmtId="0" fontId="35" fillId="0" borderId="0" xfId="1" applyFont="1"/>
    <xf numFmtId="164" fontId="5" fillId="2" borderId="66" xfId="0" applyNumberFormat="1" applyFont="1" applyFill="1" applyBorder="1" applyAlignment="1">
      <alignment horizontal="center" vertical="center" wrapText="1"/>
    </xf>
    <xf numFmtId="164" fontId="0" fillId="0" borderId="118" xfId="0" applyNumberFormat="1" applyBorder="1"/>
    <xf numFmtId="49" fontId="108" fillId="4" borderId="30" xfId="0" applyNumberFormat="1" applyFont="1" applyFill="1" applyBorder="1" applyAlignment="1">
      <alignment horizontal="center" vertical="center"/>
    </xf>
    <xf numFmtId="49" fontId="88" fillId="0" borderId="0" xfId="0" applyNumberFormat="1" applyFont="1" applyFill="1" applyBorder="1" applyAlignment="1">
      <alignment vertical="center"/>
    </xf>
    <xf numFmtId="49" fontId="113" fillId="0" borderId="0" xfId="0" applyNumberFormat="1" applyFont="1" applyFill="1" applyAlignment="1">
      <alignment horizontal="center" vertical="center"/>
    </xf>
    <xf numFmtId="49" fontId="113" fillId="0" borderId="0" xfId="6" applyNumberFormat="1" applyFont="1" applyFill="1" applyAlignment="1">
      <alignment horizontal="center" vertical="center"/>
    </xf>
    <xf numFmtId="49" fontId="114" fillId="0" borderId="0" xfId="6" applyNumberFormat="1" applyFont="1" applyFill="1" applyAlignment="1">
      <alignment horizontal="center" vertical="center"/>
    </xf>
    <xf numFmtId="4" fontId="114" fillId="0" borderId="0" xfId="6" applyNumberFormat="1" applyFont="1" applyFill="1" applyAlignment="1">
      <alignment vertical="center"/>
    </xf>
    <xf numFmtId="0" fontId="114" fillId="0" borderId="0" xfId="6" applyFont="1" applyFill="1" applyAlignment="1">
      <alignment vertical="center"/>
    </xf>
    <xf numFmtId="0" fontId="2" fillId="0" borderId="0" xfId="1" applyFill="1"/>
    <xf numFmtId="49" fontId="98" fillId="0" borderId="74" xfId="7" applyNumberFormat="1" applyFont="1" applyBorder="1" applyAlignment="1">
      <alignment vertical="center"/>
    </xf>
    <xf numFmtId="49" fontId="98" fillId="0" borderId="72" xfId="7" applyNumberFormat="1" applyFont="1" applyBorder="1" applyAlignment="1">
      <alignment vertical="center"/>
    </xf>
    <xf numFmtId="49" fontId="98" fillId="0" borderId="77" xfId="7" applyNumberFormat="1" applyFont="1" applyBorder="1" applyAlignment="1">
      <alignment vertical="center"/>
    </xf>
    <xf numFmtId="4" fontId="115" fillId="0" borderId="72" xfId="6" applyNumberFormat="1" applyFont="1" applyBorder="1" applyAlignment="1">
      <alignment vertical="center"/>
    </xf>
    <xf numFmtId="4" fontId="115" fillId="0" borderId="74" xfId="6" applyNumberFormat="1" applyFont="1" applyBorder="1" applyAlignment="1">
      <alignment vertical="center"/>
    </xf>
    <xf numFmtId="164" fontId="68" fillId="10" borderId="85" xfId="0" applyNumberFormat="1" applyFont="1" applyFill="1" applyBorder="1" applyAlignment="1">
      <alignment vertical="center" wrapText="1"/>
    </xf>
    <xf numFmtId="164" fontId="68" fillId="10" borderId="63" xfId="0" applyNumberFormat="1" applyFont="1" applyFill="1" applyBorder="1" applyAlignment="1">
      <alignment vertical="center" wrapText="1"/>
    </xf>
    <xf numFmtId="164" fontId="116" fillId="0" borderId="88" xfId="0" applyNumberFormat="1" applyFont="1" applyBorder="1"/>
    <xf numFmtId="164" fontId="68" fillId="10" borderId="64" xfId="0" applyNumberFormat="1" applyFont="1" applyFill="1" applyBorder="1" applyAlignment="1">
      <alignment vertical="center" wrapText="1"/>
    </xf>
    <xf numFmtId="4" fontId="110" fillId="4" borderId="32" xfId="6" applyNumberFormat="1" applyFont="1" applyFill="1" applyBorder="1" applyAlignment="1">
      <alignment vertical="center"/>
    </xf>
    <xf numFmtId="4" fontId="115" fillId="0" borderId="80" xfId="6" applyNumberFormat="1" applyFont="1" applyBorder="1" applyAlignment="1">
      <alignment vertical="center"/>
    </xf>
    <xf numFmtId="49" fontId="105" fillId="15" borderId="33" xfId="0" applyNumberFormat="1" applyFont="1" applyFill="1" applyBorder="1" applyAlignment="1">
      <alignment horizontal="center" vertical="center"/>
    </xf>
    <xf numFmtId="49" fontId="105" fillId="15" borderId="34" xfId="0" applyNumberFormat="1" applyFont="1" applyFill="1" applyBorder="1" applyAlignment="1">
      <alignment horizontal="center" vertical="center"/>
    </xf>
    <xf numFmtId="49" fontId="106" fillId="15" borderId="34" xfId="0" applyNumberFormat="1" applyFont="1" applyFill="1" applyBorder="1" applyAlignment="1">
      <alignment horizontal="center" vertical="center"/>
    </xf>
    <xf numFmtId="49" fontId="93" fillId="16" borderId="68" xfId="2" applyNumberFormat="1" applyFont="1" applyFill="1" applyBorder="1" applyAlignment="1">
      <alignment horizontal="center" vertical="center"/>
    </xf>
    <xf numFmtId="49" fontId="93" fillId="16" borderId="69" xfId="2" applyNumberFormat="1" applyFont="1" applyFill="1" applyBorder="1" applyAlignment="1">
      <alignment horizontal="center" vertical="center"/>
    </xf>
    <xf numFmtId="49" fontId="94" fillId="16" borderId="69" xfId="2" applyNumberFormat="1" applyFont="1" applyFill="1" applyBorder="1" applyAlignment="1">
      <alignment horizontal="center" vertical="center"/>
    </xf>
    <xf numFmtId="49" fontId="85" fillId="16" borderId="69" xfId="6" applyNumberFormat="1" applyFont="1" applyFill="1" applyBorder="1" applyAlignment="1">
      <alignment horizontal="center" vertical="center"/>
    </xf>
    <xf numFmtId="4" fontId="85" fillId="16" borderId="69" xfId="6" applyNumberFormat="1" applyFont="1" applyFill="1" applyBorder="1" applyAlignment="1">
      <alignment horizontal="center" vertical="center"/>
    </xf>
    <xf numFmtId="0" fontId="85" fillId="16" borderId="70" xfId="6" applyFont="1" applyFill="1" applyBorder="1" applyAlignment="1">
      <alignment vertical="center"/>
    </xf>
    <xf numFmtId="4" fontId="35" fillId="16" borderId="69" xfId="6" applyNumberFormat="1" applyFont="1" applyFill="1" applyBorder="1" applyAlignment="1">
      <alignment vertical="center"/>
    </xf>
    <xf numFmtId="0" fontId="35" fillId="16" borderId="70" xfId="6" applyFont="1" applyFill="1" applyBorder="1" applyAlignment="1">
      <alignment vertical="center"/>
    </xf>
    <xf numFmtId="4" fontId="86" fillId="4" borderId="35" xfId="1" applyNumberFormat="1" applyFont="1" applyFill="1" applyBorder="1" applyAlignment="1">
      <alignment vertical="center"/>
    </xf>
    <xf numFmtId="4" fontId="86" fillId="4" borderId="30" xfId="1" applyNumberFormat="1" applyFont="1" applyFill="1" applyBorder="1" applyAlignment="1">
      <alignment vertical="center"/>
    </xf>
    <xf numFmtId="49" fontId="95" fillId="4" borderId="71" xfId="2" applyNumberFormat="1" applyFont="1" applyFill="1" applyBorder="1" applyAlignment="1">
      <alignment horizontal="center" vertical="center"/>
    </xf>
    <xf numFmtId="49" fontId="95" fillId="4" borderId="72" xfId="2" applyNumberFormat="1" applyFont="1" applyFill="1" applyBorder="1" applyAlignment="1">
      <alignment horizontal="center" vertical="center"/>
    </xf>
    <xf numFmtId="49" fontId="96" fillId="4" borderId="72" xfId="2" applyNumberFormat="1" applyFont="1" applyFill="1" applyBorder="1" applyAlignment="1">
      <alignment horizontal="center" vertical="center"/>
    </xf>
    <xf numFmtId="49" fontId="115" fillId="4" borderId="72" xfId="7" applyNumberFormat="1" applyFont="1" applyFill="1" applyBorder="1" applyAlignment="1">
      <alignment vertical="center"/>
    </xf>
    <xf numFmtId="49" fontId="115" fillId="4" borderId="72" xfId="6" applyNumberFormat="1" applyFont="1" applyFill="1" applyBorder="1" applyAlignment="1">
      <alignment horizontal="center" vertical="center"/>
    </xf>
    <xf numFmtId="4" fontId="115" fillId="4" borderId="72" xfId="6" applyNumberFormat="1" applyFont="1" applyFill="1" applyBorder="1" applyAlignment="1">
      <alignment vertical="center"/>
    </xf>
    <xf numFmtId="49" fontId="115" fillId="4" borderId="119" xfId="7" applyNumberFormat="1" applyFont="1" applyFill="1" applyBorder="1" applyAlignment="1">
      <alignment vertical="center"/>
    </xf>
    <xf numFmtId="49" fontId="115" fillId="0" borderId="75" xfId="7" applyNumberFormat="1" applyFont="1" applyBorder="1" applyAlignment="1">
      <alignment vertical="center"/>
    </xf>
    <xf numFmtId="49" fontId="115" fillId="0" borderId="78" xfId="7" applyNumberFormat="1" applyFont="1" applyBorder="1" applyAlignment="1">
      <alignment vertical="center"/>
    </xf>
    <xf numFmtId="49" fontId="115" fillId="0" borderId="83" xfId="7" applyNumberFormat="1" applyFont="1" applyBorder="1" applyAlignment="1">
      <alignment vertical="center"/>
    </xf>
    <xf numFmtId="49" fontId="107" fillId="15" borderId="34" xfId="1" applyNumberFormat="1" applyFont="1" applyFill="1" applyBorder="1" applyAlignment="1">
      <alignment horizontal="center" vertical="center"/>
    </xf>
    <xf numFmtId="4" fontId="107" fillId="15" borderId="34" xfId="1" applyNumberFormat="1" applyFont="1" applyFill="1" applyBorder="1" applyAlignment="1">
      <alignment horizontal="center" vertical="center"/>
    </xf>
    <xf numFmtId="0" fontId="107" fillId="15" borderId="2" xfId="1" applyFont="1" applyFill="1" applyBorder="1" applyAlignment="1">
      <alignment vertical="center"/>
    </xf>
    <xf numFmtId="4" fontId="112" fillId="15" borderId="34" xfId="1" applyNumberFormat="1" applyFont="1" applyFill="1" applyBorder="1" applyAlignment="1">
      <alignment vertical="center"/>
    </xf>
    <xf numFmtId="0" fontId="112" fillId="15" borderId="2" xfId="1" applyFont="1" applyFill="1" applyBorder="1" applyAlignment="1">
      <alignment vertical="center"/>
    </xf>
    <xf numFmtId="164" fontId="101" fillId="14" borderId="121" xfId="1" applyNumberFormat="1" applyFont="1" applyFill="1" applyBorder="1" applyAlignment="1">
      <alignment vertical="center"/>
    </xf>
    <xf numFmtId="164" fontId="101" fillId="0" borderId="122" xfId="1" applyNumberFormat="1" applyFont="1" applyBorder="1" applyAlignment="1">
      <alignment vertical="center"/>
    </xf>
    <xf numFmtId="164" fontId="101" fillId="0" borderId="123" xfId="1" applyNumberFormat="1" applyFont="1" applyBorder="1" applyAlignment="1">
      <alignment vertical="center"/>
    </xf>
    <xf numFmtId="49" fontId="41" fillId="7" borderId="124" xfId="3" applyNumberFormat="1" applyFont="1" applyFill="1" applyBorder="1" applyAlignment="1">
      <alignment vertical="center" wrapText="1"/>
    </xf>
    <xf numFmtId="164" fontId="40" fillId="7" borderId="124" xfId="3" applyNumberFormat="1" applyFont="1" applyFill="1" applyBorder="1" applyAlignment="1">
      <alignment vertical="center" wrapText="1"/>
    </xf>
    <xf numFmtId="164" fontId="40" fillId="7" borderId="124" xfId="3" applyNumberFormat="1" applyFont="1" applyFill="1" applyBorder="1" applyAlignment="1">
      <alignment horizontal="right" vertical="center" wrapText="1"/>
    </xf>
    <xf numFmtId="164" fontId="9" fillId="14" borderId="18" xfId="0" applyNumberFormat="1" applyFont="1" applyFill="1" applyBorder="1"/>
    <xf numFmtId="0" fontId="45" fillId="4" borderId="124" xfId="0" applyFont="1" applyFill="1" applyBorder="1" applyAlignment="1">
      <alignment horizontal="left" vertical="center" wrapText="1"/>
    </xf>
    <xf numFmtId="0" fontId="77" fillId="4" borderId="124" xfId="0" applyFont="1" applyFill="1" applyBorder="1" applyAlignment="1">
      <alignment vertical="center" wrapText="1"/>
    </xf>
    <xf numFmtId="164" fontId="56" fillId="4" borderId="131" xfId="0" applyNumberFormat="1" applyFont="1" applyFill="1" applyBorder="1" applyAlignment="1">
      <alignment vertical="center"/>
    </xf>
    <xf numFmtId="164" fontId="45" fillId="12" borderId="132" xfId="0" applyNumberFormat="1" applyFont="1" applyFill="1" applyBorder="1" applyAlignment="1">
      <alignment vertical="center"/>
    </xf>
    <xf numFmtId="164" fontId="37" fillId="7" borderId="133" xfId="3" applyNumberFormat="1" applyFont="1" applyFill="1" applyBorder="1" applyAlignment="1">
      <alignment vertical="center"/>
    </xf>
    <xf numFmtId="164" fontId="59" fillId="14" borderId="15" xfId="0" applyNumberFormat="1" applyFont="1" applyFill="1" applyBorder="1" applyAlignment="1">
      <alignment vertical="center"/>
    </xf>
    <xf numFmtId="164" fontId="59" fillId="0" borderId="96" xfId="0" applyNumberFormat="1" applyFont="1" applyBorder="1" applyAlignment="1">
      <alignment vertical="center"/>
    </xf>
    <xf numFmtId="164" fontId="60" fillId="0" borderId="97" xfId="0" applyNumberFormat="1" applyFont="1" applyBorder="1" applyAlignment="1">
      <alignment vertical="center"/>
    </xf>
    <xf numFmtId="164" fontId="59" fillId="14" borderId="18" xfId="0" applyNumberFormat="1" applyFont="1" applyFill="1" applyBorder="1" applyAlignment="1">
      <alignment vertical="center"/>
    </xf>
    <xf numFmtId="164" fontId="117" fillId="0" borderId="0" xfId="0" applyNumberFormat="1" applyFont="1"/>
    <xf numFmtId="0" fontId="77" fillId="4" borderId="128" xfId="0" applyFont="1" applyFill="1" applyBorder="1" applyAlignment="1">
      <alignment vertical="center" wrapText="1"/>
    </xf>
    <xf numFmtId="164" fontId="56" fillId="4" borderId="136" xfId="0" applyNumberFormat="1" applyFont="1" applyFill="1" applyBorder="1" applyAlignment="1">
      <alignment vertical="center"/>
    </xf>
    <xf numFmtId="164" fontId="59" fillId="14" borderId="16" xfId="0" applyNumberFormat="1" applyFont="1" applyFill="1" applyBorder="1" applyAlignment="1">
      <alignment vertical="center"/>
    </xf>
    <xf numFmtId="164" fontId="59" fillId="0" borderId="86" xfId="0" applyNumberFormat="1" applyFont="1" applyBorder="1" applyAlignment="1">
      <alignment vertical="center"/>
    </xf>
    <xf numFmtId="164" fontId="60" fillId="0" borderId="89" xfId="0" applyNumberFormat="1" applyFont="1" applyBorder="1" applyAlignment="1">
      <alignment vertical="center"/>
    </xf>
    <xf numFmtId="164" fontId="59" fillId="14" borderId="137" xfId="0" applyNumberFormat="1" applyFont="1" applyFill="1" applyBorder="1" applyAlignment="1">
      <alignment vertical="center"/>
    </xf>
    <xf numFmtId="164" fontId="59" fillId="0" borderId="131" xfId="0" applyNumberFormat="1" applyFont="1" applyBorder="1" applyAlignment="1">
      <alignment vertical="center"/>
    </xf>
    <xf numFmtId="164" fontId="60" fillId="0" borderId="138" xfId="0" applyNumberFormat="1" applyFont="1" applyBorder="1" applyAlignment="1">
      <alignment vertical="center"/>
    </xf>
    <xf numFmtId="164" fontId="78" fillId="2" borderId="23" xfId="0" applyNumberFormat="1" applyFont="1" applyFill="1" applyBorder="1" applyAlignment="1">
      <alignment horizontal="right" vertical="center" wrapText="1"/>
    </xf>
    <xf numFmtId="164" fontId="118" fillId="2" borderId="23" xfId="0" applyNumberFormat="1" applyFont="1" applyFill="1" applyBorder="1" applyAlignment="1">
      <alignment horizontal="center" vertical="center" wrapText="1"/>
    </xf>
    <xf numFmtId="164" fontId="118" fillId="2" borderId="44" xfId="0" applyNumberFormat="1" applyFont="1" applyFill="1" applyBorder="1" applyAlignment="1">
      <alignment horizontal="center" vertical="center" wrapText="1"/>
    </xf>
    <xf numFmtId="164" fontId="9" fillId="14" borderId="87" xfId="0" applyNumberFormat="1" applyFont="1" applyFill="1" applyBorder="1"/>
    <xf numFmtId="164" fontId="119" fillId="14" borderId="18" xfId="0" applyNumberFormat="1" applyFont="1" applyFill="1" applyBorder="1"/>
    <xf numFmtId="4" fontId="86" fillId="4" borderId="32" xfId="1" applyNumberFormat="1" applyFont="1" applyFill="1" applyBorder="1" applyAlignment="1">
      <alignment vertical="center"/>
    </xf>
    <xf numFmtId="49" fontId="108" fillId="4" borderId="127" xfId="0" applyNumberFormat="1" applyFont="1" applyFill="1" applyBorder="1" applyAlignment="1">
      <alignment horizontal="center" vertical="center"/>
    </xf>
    <xf numFmtId="0" fontId="56" fillId="4" borderId="127" xfId="0" applyFont="1" applyFill="1" applyBorder="1" applyAlignment="1">
      <alignment horizontal="left" vertical="center" wrapText="1"/>
    </xf>
    <xf numFmtId="0" fontId="56" fillId="4" borderId="31" xfId="0" applyFont="1" applyFill="1" applyBorder="1" applyAlignment="1">
      <alignment horizontal="left" vertical="center" wrapText="1"/>
    </xf>
    <xf numFmtId="0" fontId="45" fillId="4" borderId="128" xfId="0" applyFont="1" applyFill="1" applyBorder="1" applyAlignment="1">
      <alignment horizontal="left" vertical="center" wrapText="1"/>
    </xf>
    <xf numFmtId="0" fontId="45" fillId="4" borderId="32" xfId="0" applyFont="1" applyFill="1" applyBorder="1" applyAlignment="1">
      <alignment horizontal="left" vertical="center" wrapText="1"/>
    </xf>
    <xf numFmtId="0" fontId="62" fillId="10" borderId="120" xfId="0" applyFont="1" applyFill="1" applyBorder="1" applyAlignment="1">
      <alignment horizontal="left" vertical="center" wrapText="1"/>
    </xf>
    <xf numFmtId="0" fontId="39" fillId="0" borderId="0" xfId="3" applyFont="1" applyAlignment="1">
      <alignment horizontal="left" vertical="center" wrapText="1"/>
    </xf>
    <xf numFmtId="2" fontId="4" fillId="2" borderId="24" xfId="0" applyNumberFormat="1" applyFont="1" applyFill="1" applyBorder="1" applyAlignment="1">
      <alignment horizontal="center" vertical="center" wrapText="1"/>
    </xf>
    <xf numFmtId="49" fontId="108" fillId="4" borderId="140" xfId="0" applyNumberFormat="1" applyFont="1" applyFill="1" applyBorder="1" applyAlignment="1">
      <alignment horizontal="center" vertical="center"/>
    </xf>
    <xf numFmtId="49" fontId="93" fillId="16" borderId="141" xfId="2" applyNumberFormat="1" applyFont="1" applyFill="1" applyBorder="1" applyAlignment="1">
      <alignment horizontal="center" vertical="center"/>
    </xf>
    <xf numFmtId="49" fontId="93" fillId="16" borderId="142" xfId="2" applyNumberFormat="1" applyFont="1" applyFill="1" applyBorder="1" applyAlignment="1">
      <alignment horizontal="center" vertical="center"/>
    </xf>
    <xf numFmtId="49" fontId="94" fillId="16" borderId="143" xfId="2" applyNumberFormat="1" applyFont="1" applyFill="1" applyBorder="1" applyAlignment="1">
      <alignment horizontal="center" vertical="center"/>
    </xf>
    <xf numFmtId="49" fontId="85" fillId="16" borderId="142" xfId="6" applyNumberFormat="1" applyFont="1" applyFill="1" applyBorder="1" applyAlignment="1">
      <alignment horizontal="center" vertical="center"/>
    </xf>
    <xf numFmtId="4" fontId="85" fillId="16" borderId="142" xfId="6" applyNumberFormat="1" applyFont="1" applyFill="1" applyBorder="1" applyAlignment="1">
      <alignment horizontal="center" vertical="center"/>
    </xf>
    <xf numFmtId="0" fontId="85" fillId="16" borderId="144" xfId="6" applyFont="1" applyFill="1" applyBorder="1" applyAlignment="1">
      <alignment vertical="center"/>
    </xf>
    <xf numFmtId="49" fontId="98" fillId="4" borderId="139" xfId="7" applyNumberFormat="1" applyFont="1" applyFill="1" applyBorder="1" applyAlignment="1">
      <alignment vertical="center" wrapText="1"/>
    </xf>
    <xf numFmtId="49" fontId="95" fillId="4" borderId="145" xfId="2" applyNumberFormat="1" applyFont="1" applyFill="1" applyBorder="1" applyAlignment="1">
      <alignment horizontal="center" vertical="center"/>
    </xf>
    <xf numFmtId="4" fontId="35" fillId="16" borderId="142" xfId="6" applyNumberFormat="1" applyFont="1" applyFill="1" applyBorder="1" applyAlignment="1">
      <alignment vertical="center"/>
    </xf>
    <xf numFmtId="0" fontId="35" fillId="16" borderId="144" xfId="6" applyFont="1" applyFill="1" applyBorder="1" applyAlignment="1">
      <alignment horizontal="right" vertical="center"/>
    </xf>
    <xf numFmtId="164" fontId="119" fillId="0" borderId="88" xfId="0" applyNumberFormat="1" applyFont="1" applyBorder="1"/>
    <xf numFmtId="164" fontId="116" fillId="0" borderId="67" xfId="0" applyNumberFormat="1" applyFont="1" applyBorder="1"/>
    <xf numFmtId="0" fontId="120" fillId="0" borderId="0" xfId="0" applyFont="1"/>
    <xf numFmtId="0" fontId="121" fillId="0" borderId="0" xfId="1" applyFont="1"/>
    <xf numFmtId="49" fontId="122" fillId="0" borderId="0" xfId="1" applyNumberFormat="1" applyFont="1" applyAlignment="1">
      <alignment horizontal="center" vertical="center"/>
    </xf>
    <xf numFmtId="4" fontId="122" fillId="0" borderId="0" xfId="1" applyNumberFormat="1" applyFont="1" applyAlignment="1">
      <alignment vertical="center"/>
    </xf>
    <xf numFmtId="0" fontId="122" fillId="0" borderId="0" xfId="1" applyFont="1" applyAlignment="1">
      <alignment vertical="center"/>
    </xf>
    <xf numFmtId="0" fontId="79" fillId="0" borderId="0" xfId="1" applyFont="1"/>
    <xf numFmtId="49" fontId="98" fillId="4" borderId="72" xfId="7" applyNumberFormat="1" applyFont="1" applyFill="1" applyBorder="1"/>
    <xf numFmtId="49" fontId="111" fillId="4" borderId="75" xfId="7" applyNumberFormat="1" applyFont="1" applyFill="1" applyBorder="1"/>
    <xf numFmtId="49" fontId="108" fillId="4" borderId="146" xfId="0" applyNumberFormat="1" applyFont="1" applyFill="1" applyBorder="1" applyAlignment="1">
      <alignment horizontal="center" vertical="center"/>
    </xf>
    <xf numFmtId="49" fontId="98" fillId="4" borderId="147" xfId="7" applyNumberFormat="1" applyFont="1" applyFill="1" applyBorder="1"/>
    <xf numFmtId="49" fontId="98" fillId="4" borderId="116" xfId="7" applyNumberFormat="1" applyFont="1" applyFill="1" applyBorder="1"/>
    <xf numFmtId="49" fontId="98" fillId="4" borderId="148" xfId="7" applyNumberFormat="1" applyFont="1" applyFill="1" applyBorder="1" applyAlignment="1">
      <alignment vertical="center" wrapText="1"/>
    </xf>
    <xf numFmtId="0" fontId="56" fillId="4" borderId="140" xfId="0" applyFont="1" applyFill="1" applyBorder="1" applyAlignment="1">
      <alignment horizontal="left" vertical="center" wrapText="1"/>
    </xf>
    <xf numFmtId="164" fontId="56" fillId="14" borderId="18" xfId="0" applyNumberFormat="1" applyFont="1" applyFill="1" applyBorder="1" applyAlignment="1">
      <alignment vertical="center"/>
    </xf>
    <xf numFmtId="0" fontId="81" fillId="0" borderId="0" xfId="2" applyFont="1" applyBorder="1" applyAlignment="1">
      <alignment horizontal="justify" vertical="center"/>
    </xf>
    <xf numFmtId="0" fontId="80" fillId="4" borderId="0" xfId="2" applyFont="1" applyFill="1" applyBorder="1" applyAlignment="1">
      <alignment horizontal="justify" vertical="center"/>
    </xf>
    <xf numFmtId="0" fontId="28" fillId="5" borderId="16" xfId="0" applyFont="1" applyFill="1" applyBorder="1" applyAlignment="1" applyProtection="1">
      <alignment horizontal="left" vertical="center" wrapText="1"/>
    </xf>
    <xf numFmtId="0" fontId="28" fillId="6" borderId="13" xfId="0" applyFont="1" applyFill="1" applyBorder="1" applyAlignment="1" applyProtection="1">
      <alignment horizontal="left" vertical="center" wrapText="1"/>
    </xf>
    <xf numFmtId="0" fontId="21" fillId="5" borderId="12" xfId="0" applyFont="1" applyFill="1" applyBorder="1" applyAlignment="1" applyProtection="1">
      <alignment horizontal="justify" vertical="center"/>
    </xf>
    <xf numFmtId="0" fontId="24" fillId="6" borderId="13" xfId="0" applyFont="1" applyFill="1" applyBorder="1" applyAlignment="1" applyProtection="1">
      <alignment horizontal="left" vertical="center" wrapText="1"/>
    </xf>
    <xf numFmtId="0" fontId="28" fillId="5" borderId="15" xfId="0" applyFont="1" applyFill="1" applyBorder="1" applyAlignment="1" applyProtection="1">
      <alignment horizontal="left" vertical="center" wrapText="1"/>
    </xf>
    <xf numFmtId="0" fontId="28" fillId="6" borderId="13" xfId="0" applyFont="1" applyFill="1" applyBorder="1" applyAlignment="1" applyProtection="1">
      <alignment horizontal="left" vertical="center"/>
    </xf>
    <xf numFmtId="0" fontId="21" fillId="0" borderId="12" xfId="0" applyFont="1" applyFill="1" applyBorder="1" applyAlignment="1" applyProtection="1">
      <alignment horizontal="justify" vertical="center"/>
    </xf>
    <xf numFmtId="0" fontId="18" fillId="0" borderId="0" xfId="0" applyFont="1" applyFill="1" applyAlignment="1" applyProtection="1">
      <alignment horizontal="justify" vertical="center"/>
    </xf>
    <xf numFmtId="0" fontId="21" fillId="0" borderId="0" xfId="0" applyFont="1" applyFill="1" applyAlignment="1" applyProtection="1">
      <alignment horizontal="justify" vertical="center"/>
    </xf>
    <xf numFmtId="0" fontId="28" fillId="5" borderId="20" xfId="0" applyFont="1" applyFill="1" applyBorder="1" applyAlignment="1" applyProtection="1">
      <alignment horizontal="left" vertical="center"/>
    </xf>
    <xf numFmtId="0" fontId="28" fillId="5" borderId="21" xfId="0" applyFont="1" applyFill="1" applyBorder="1" applyAlignment="1" applyProtection="1">
      <alignment horizontal="left" vertical="center"/>
    </xf>
    <xf numFmtId="0" fontId="37" fillId="0" borderId="0" xfId="0" applyFont="1" applyFill="1" applyAlignment="1" applyProtection="1">
      <alignment horizontal="left" vertical="center"/>
    </xf>
    <xf numFmtId="49" fontId="94" fillId="16" borderId="68" xfId="2" applyNumberFormat="1" applyFont="1" applyFill="1" applyBorder="1" applyAlignment="1">
      <alignment horizontal="left" vertical="center"/>
    </xf>
    <xf numFmtId="49" fontId="106" fillId="15" borderId="112" xfId="0" applyNumberFormat="1" applyFont="1" applyFill="1" applyBorder="1" applyAlignment="1">
      <alignment horizontal="left" vertical="center"/>
    </xf>
    <xf numFmtId="49" fontId="106" fillId="15" borderId="120" xfId="0" applyNumberFormat="1" applyFont="1" applyFill="1" applyBorder="1" applyAlignment="1">
      <alignment horizontal="left" vertical="center"/>
    </xf>
    <xf numFmtId="49" fontId="106" fillId="15" borderId="117" xfId="0" applyNumberFormat="1" applyFont="1" applyFill="1" applyBorder="1" applyAlignment="1">
      <alignment horizontal="left" vertical="center"/>
    </xf>
    <xf numFmtId="49" fontId="94" fillId="16" borderId="141" xfId="2" applyNumberFormat="1" applyFont="1" applyFill="1" applyBorder="1" applyAlignment="1">
      <alignment horizontal="left" vertical="center"/>
    </xf>
    <xf numFmtId="0" fontId="64" fillId="4" borderId="129" xfId="0" applyFont="1" applyFill="1" applyBorder="1" applyAlignment="1">
      <alignment horizontal="left" vertical="center" wrapText="1"/>
    </xf>
    <xf numFmtId="0" fontId="64" fillId="4" borderId="130" xfId="0" applyFont="1" applyFill="1" applyBorder="1" applyAlignment="1">
      <alignment horizontal="left" vertical="center" wrapText="1"/>
    </xf>
    <xf numFmtId="0" fontId="43" fillId="0" borderId="0" xfId="3" applyFont="1" applyAlignment="1">
      <alignment horizontal="left" vertical="center"/>
    </xf>
    <xf numFmtId="0" fontId="64" fillId="4" borderId="60" xfId="0" applyFont="1" applyFill="1" applyBorder="1" applyAlignment="1">
      <alignment horizontal="left" vertical="center" wrapText="1"/>
    </xf>
    <xf numFmtId="0" fontId="64" fillId="4" borderId="125" xfId="0" applyFont="1" applyFill="1" applyBorder="1" applyAlignment="1">
      <alignment horizontal="left" vertical="center" wrapText="1"/>
    </xf>
    <xf numFmtId="0" fontId="64" fillId="4" borderId="126" xfId="0" applyFont="1" applyFill="1" applyBorder="1" applyAlignment="1">
      <alignment horizontal="left" vertical="center" wrapText="1"/>
    </xf>
    <xf numFmtId="0" fontId="64" fillId="4" borderId="134" xfId="0" applyFont="1" applyFill="1" applyBorder="1" applyAlignment="1">
      <alignment horizontal="left" vertical="center" wrapText="1"/>
    </xf>
    <xf numFmtId="0" fontId="64" fillId="4" borderId="135" xfId="0" applyFont="1" applyFill="1" applyBorder="1" applyAlignment="1">
      <alignment horizontal="left" vertical="center" wrapText="1"/>
    </xf>
    <xf numFmtId="0" fontId="64" fillId="3" borderId="60" xfId="2" applyFont="1" applyFill="1" applyBorder="1" applyAlignment="1">
      <alignment horizontal="left" vertical="center" wrapText="1"/>
    </xf>
    <xf numFmtId="0" fontId="64" fillId="3" borderId="125" xfId="2" applyFont="1" applyFill="1" applyBorder="1" applyAlignment="1">
      <alignment horizontal="left" vertical="center" wrapText="1"/>
    </xf>
    <xf numFmtId="0" fontId="64" fillId="3" borderId="126" xfId="2" applyFont="1" applyFill="1" applyBorder="1" applyAlignment="1">
      <alignment horizontal="left" vertical="center" wrapText="1"/>
    </xf>
    <xf numFmtId="0" fontId="56" fillId="4" borderId="127" xfId="0" applyFont="1" applyFill="1" applyBorder="1" applyAlignment="1">
      <alignment horizontal="left" vertical="center" wrapText="1"/>
    </xf>
    <xf numFmtId="0" fontId="56" fillId="4" borderId="31" xfId="0" applyFont="1" applyFill="1" applyBorder="1" applyAlignment="1">
      <alignment horizontal="left" vertical="center" wrapText="1"/>
    </xf>
    <xf numFmtId="0" fontId="45" fillId="4" borderId="128" xfId="0" applyFont="1" applyFill="1" applyBorder="1" applyAlignment="1">
      <alignment horizontal="left" vertical="center" wrapText="1"/>
    </xf>
    <xf numFmtId="0" fontId="45" fillId="4" borderId="32" xfId="0" applyFont="1" applyFill="1" applyBorder="1" applyAlignment="1">
      <alignment horizontal="left" vertical="center" wrapText="1"/>
    </xf>
    <xf numFmtId="49" fontId="40" fillId="6" borderId="61" xfId="3" applyNumberFormat="1" applyFont="1" applyFill="1" applyBorder="1" applyAlignment="1">
      <alignment horizontal="left" vertical="center" wrapText="1"/>
    </xf>
    <xf numFmtId="49" fontId="40" fillId="6" borderId="56" xfId="3" applyNumberFormat="1" applyFont="1" applyFill="1" applyBorder="1" applyAlignment="1">
      <alignment horizontal="left" vertical="center" wrapText="1"/>
    </xf>
    <xf numFmtId="0" fontId="62" fillId="10" borderId="42" xfId="0" applyFont="1" applyFill="1" applyBorder="1" applyAlignment="1">
      <alignment horizontal="left" vertical="center" wrapText="1"/>
    </xf>
    <xf numFmtId="0" fontId="62" fillId="10" borderId="120" xfId="0" applyFont="1" applyFill="1" applyBorder="1" applyAlignment="1">
      <alignment horizontal="left" vertical="center" wrapText="1"/>
    </xf>
    <xf numFmtId="0" fontId="39" fillId="0" borderId="0" xfId="3" applyFont="1" applyAlignment="1">
      <alignment horizontal="left" vertical="center" wrapText="1"/>
    </xf>
    <xf numFmtId="164" fontId="39" fillId="8" borderId="13" xfId="3" applyNumberFormat="1" applyFont="1" applyFill="1" applyBorder="1" applyAlignment="1">
      <alignment horizontal="right" vertical="center" wrapText="1"/>
    </xf>
    <xf numFmtId="164" fontId="39" fillId="8" borderId="44" xfId="3" applyNumberFormat="1" applyFont="1" applyFill="1" applyBorder="1" applyAlignment="1">
      <alignment horizontal="right" vertical="center" wrapText="1"/>
    </xf>
    <xf numFmtId="2" fontId="4" fillId="2" borderId="24" xfId="0" applyNumberFormat="1" applyFont="1" applyFill="1" applyBorder="1" applyAlignment="1">
      <alignment horizontal="center" vertical="center" wrapText="1"/>
    </xf>
    <xf numFmtId="2" fontId="4" fillId="2" borderId="25" xfId="0" applyNumberFormat="1" applyFont="1" applyFill="1" applyBorder="1" applyAlignment="1">
      <alignment horizontal="center" vertical="center" wrapText="1"/>
    </xf>
    <xf numFmtId="0" fontId="64" fillId="4" borderId="93" xfId="0" applyFont="1" applyFill="1" applyBorder="1" applyAlignment="1">
      <alignment horizontal="left" vertical="center" wrapText="1"/>
    </xf>
    <xf numFmtId="0" fontId="64" fillId="4" borderId="94" xfId="0" applyFont="1" applyFill="1" applyBorder="1" applyAlignment="1">
      <alignment horizontal="left" vertical="center" wrapText="1"/>
    </xf>
    <xf numFmtId="2" fontId="53" fillId="4" borderId="54" xfId="0" applyNumberFormat="1" applyFont="1" applyFill="1" applyBorder="1" applyAlignment="1">
      <alignment horizontal="left" vertical="center"/>
    </xf>
    <xf numFmtId="2" fontId="53" fillId="4" borderId="59" xfId="0" applyNumberFormat="1" applyFont="1" applyFill="1" applyBorder="1" applyAlignment="1">
      <alignment horizontal="left" vertical="center"/>
    </xf>
    <xf numFmtId="0" fontId="62" fillId="4" borderId="98" xfId="0" applyFont="1" applyFill="1" applyBorder="1" applyAlignment="1">
      <alignment horizontal="left" vertical="center" wrapText="1"/>
    </xf>
    <xf numFmtId="0" fontId="62" fillId="4" borderId="0" xfId="0" applyFont="1" applyFill="1" applyBorder="1" applyAlignment="1">
      <alignment horizontal="left" vertical="center" wrapText="1"/>
    </xf>
    <xf numFmtId="2" fontId="59" fillId="0" borderId="98" xfId="0" applyNumberFormat="1" applyFont="1" applyBorder="1" applyAlignment="1">
      <alignment horizontal="left" vertical="center"/>
    </xf>
    <xf numFmtId="2" fontId="102" fillId="0" borderId="0" xfId="0" applyNumberFormat="1" applyFont="1" applyBorder="1" applyAlignment="1">
      <alignment horizontal="left"/>
    </xf>
    <xf numFmtId="2" fontId="102" fillId="0" borderId="89" xfId="0" applyNumberFormat="1" applyFont="1" applyBorder="1" applyAlignment="1">
      <alignment horizontal="left"/>
    </xf>
    <xf numFmtId="2" fontId="102" fillId="0" borderId="90" xfId="0" applyNumberFormat="1" applyFont="1" applyBorder="1" applyAlignment="1">
      <alignment horizontal="left"/>
    </xf>
    <xf numFmtId="2" fontId="102" fillId="0" borderId="91" xfId="0" applyNumberFormat="1" applyFont="1" applyBorder="1" applyAlignment="1">
      <alignment horizontal="left"/>
    </xf>
    <xf numFmtId="2" fontId="53" fillId="4" borderId="17" xfId="0" applyNumberFormat="1" applyFont="1" applyFill="1" applyBorder="1" applyAlignment="1">
      <alignment horizontal="left" vertical="center"/>
    </xf>
    <xf numFmtId="2" fontId="53" fillId="4" borderId="58" xfId="0" applyNumberFormat="1" applyFont="1" applyFill="1" applyBorder="1" applyAlignment="1">
      <alignment horizontal="left" vertical="center"/>
    </xf>
    <xf numFmtId="49" fontId="44" fillId="7" borderId="124" xfId="3" applyNumberFormat="1" applyFont="1" applyFill="1" applyBorder="1" applyAlignment="1">
      <alignment horizontal="left" vertical="center" wrapText="1"/>
    </xf>
    <xf numFmtId="0" fontId="55" fillId="9" borderId="36" xfId="1" applyFont="1" applyFill="1" applyBorder="1" applyAlignment="1">
      <alignment horizontal="left" vertical="center"/>
    </xf>
    <xf numFmtId="0" fontId="55" fillId="9" borderId="37" xfId="1" applyFont="1" applyFill="1" applyBorder="1" applyAlignment="1">
      <alignment horizontal="left" vertical="center"/>
    </xf>
    <xf numFmtId="2" fontId="53" fillId="4" borderId="53" xfId="0" applyNumberFormat="1" applyFont="1" applyFill="1" applyBorder="1" applyAlignment="1">
      <alignment horizontal="left" vertical="center"/>
    </xf>
    <xf numFmtId="2" fontId="53" fillId="4" borderId="57" xfId="0" applyNumberFormat="1" applyFont="1" applyFill="1" applyBorder="1" applyAlignment="1">
      <alignment horizontal="left" vertical="center"/>
    </xf>
    <xf numFmtId="49" fontId="40" fillId="11" borderId="30" xfId="3" applyNumberFormat="1" applyFont="1" applyFill="1" applyBorder="1" applyAlignment="1">
      <alignment horizontal="left" vertical="center" wrapText="1"/>
    </xf>
    <xf numFmtId="2" fontId="4" fillId="2" borderId="101" xfId="0" applyNumberFormat="1" applyFont="1" applyFill="1" applyBorder="1" applyAlignment="1">
      <alignment horizontal="center" vertical="center" wrapText="1"/>
    </xf>
    <xf numFmtId="49" fontId="40" fillId="6" borderId="27" xfId="3" applyNumberFormat="1" applyFont="1" applyFill="1" applyBorder="1" applyAlignment="1">
      <alignment horizontal="left" vertical="center" wrapText="1"/>
    </xf>
  </cellXfs>
  <cellStyles count="8">
    <cellStyle name="Excel Built-in Normal" xfId="1"/>
    <cellStyle name="Excel Built-in Normal 1" xfId="2"/>
    <cellStyle name="Excel Built-in Normal 3" xfId="6"/>
    <cellStyle name="Header" xfId="5"/>
    <cellStyle name="Normální" xfId="0" builtinId="0"/>
    <cellStyle name="Normální 2" xfId="4"/>
    <cellStyle name="Normální 3" xfId="3"/>
    <cellStyle name="Normální 4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E137"/>
  <sheetViews>
    <sheetView workbookViewId="0">
      <selection activeCell="E18" sqref="E18"/>
    </sheetView>
  </sheetViews>
  <sheetFormatPr defaultRowHeight="15" x14ac:dyDescent="0.25"/>
  <cols>
    <col min="1" max="1" width="7.7109375" style="6" customWidth="1"/>
    <col min="2" max="2" width="33.7109375" style="6" customWidth="1"/>
    <col min="3" max="4" width="19.7109375" style="6" customWidth="1"/>
    <col min="5" max="5" width="19.7109375" style="7" customWidth="1"/>
  </cols>
  <sheetData>
    <row r="1" spans="1:5" s="104" customFormat="1" x14ac:dyDescent="0.25">
      <c r="A1" s="6"/>
      <c r="B1" s="6"/>
      <c r="C1" s="6"/>
      <c r="D1" s="6"/>
      <c r="E1" s="7"/>
    </row>
    <row r="2" spans="1:5" s="104" customFormat="1" ht="21" customHeight="1" x14ac:dyDescent="0.25">
      <c r="A2" s="8" t="s">
        <v>24</v>
      </c>
      <c r="B2" s="9"/>
      <c r="C2" s="9"/>
      <c r="D2" s="9"/>
      <c r="E2" s="10"/>
    </row>
    <row r="3" spans="1:5" s="105" customFormat="1" ht="15.75" customHeight="1" x14ac:dyDescent="0.25">
      <c r="A3" s="11"/>
      <c r="B3" s="6"/>
      <c r="C3" s="6"/>
      <c r="D3" s="6"/>
      <c r="E3" s="7"/>
    </row>
    <row r="4" spans="1:5" s="105" customFormat="1" ht="15.75" customHeight="1" x14ac:dyDescent="0.25">
      <c r="A4" s="322" t="s">
        <v>25</v>
      </c>
      <c r="B4" s="322"/>
      <c r="C4" s="322"/>
      <c r="D4" s="322"/>
      <c r="E4" s="7"/>
    </row>
    <row r="5" spans="1:5" s="105" customFormat="1" ht="15.75" customHeight="1" x14ac:dyDescent="0.25">
      <c r="A5" s="12" t="s">
        <v>150</v>
      </c>
      <c r="B5" s="6"/>
      <c r="C5" s="6"/>
      <c r="D5" s="6"/>
      <c r="E5" s="7">
        <v>68000000</v>
      </c>
    </row>
    <row r="6" spans="1:5" s="105" customFormat="1" ht="15.75" customHeight="1" x14ac:dyDescent="0.25">
      <c r="A6" s="92" t="s">
        <v>113</v>
      </c>
      <c r="B6" s="93"/>
      <c r="C6" s="93"/>
      <c r="D6" s="93"/>
      <c r="E6" s="94">
        <v>15483</v>
      </c>
    </row>
    <row r="7" spans="1:5" s="105" customFormat="1" ht="15.75" customHeight="1" x14ac:dyDescent="0.25">
      <c r="A7" s="92" t="s">
        <v>151</v>
      </c>
      <c r="B7" s="93"/>
      <c r="C7" s="93"/>
      <c r="D7" s="93"/>
      <c r="E7" s="94">
        <v>129775.59</v>
      </c>
    </row>
    <row r="8" spans="1:5" s="105" customFormat="1" ht="15.75" customHeight="1" x14ac:dyDescent="0.25">
      <c r="A8" s="92" t="s">
        <v>153</v>
      </c>
      <c r="B8" s="93"/>
      <c r="C8" s="93"/>
      <c r="D8" s="93"/>
      <c r="E8" s="94">
        <v>5032000</v>
      </c>
    </row>
    <row r="9" spans="1:5" s="105" customFormat="1" ht="15.75" customHeight="1" x14ac:dyDescent="0.25">
      <c r="A9" s="92" t="s">
        <v>156</v>
      </c>
      <c r="B9" s="93"/>
      <c r="C9" s="93"/>
      <c r="D9" s="93"/>
      <c r="E9" s="94">
        <v>0</v>
      </c>
    </row>
    <row r="10" spans="1:5" s="105" customFormat="1" ht="15.75" customHeight="1" x14ac:dyDescent="0.25">
      <c r="A10" s="92" t="s">
        <v>158</v>
      </c>
      <c r="B10" s="93"/>
      <c r="C10" s="93"/>
      <c r="D10" s="93"/>
      <c r="E10" s="94">
        <v>32000</v>
      </c>
    </row>
    <row r="11" spans="1:5" s="105" customFormat="1" ht="15.75" customHeight="1" x14ac:dyDescent="0.25">
      <c r="A11" s="92" t="s">
        <v>159</v>
      </c>
      <c r="B11" s="93"/>
      <c r="C11" s="93"/>
      <c r="D11" s="93"/>
      <c r="E11" s="94">
        <v>3400505</v>
      </c>
    </row>
    <row r="12" spans="1:5" s="105" customFormat="1" ht="15.75" customHeight="1" x14ac:dyDescent="0.25">
      <c r="A12" s="92" t="s">
        <v>162</v>
      </c>
      <c r="B12" s="93"/>
      <c r="C12" s="93"/>
      <c r="D12" s="93"/>
      <c r="E12" s="94">
        <v>186874.61</v>
      </c>
    </row>
    <row r="13" spans="1:5" s="105" customFormat="1" ht="15.75" customHeight="1" x14ac:dyDescent="0.25">
      <c r="A13" s="92" t="s">
        <v>166</v>
      </c>
      <c r="B13" s="93"/>
      <c r="C13" s="93"/>
      <c r="D13" s="93"/>
      <c r="E13" s="94">
        <v>32000</v>
      </c>
    </row>
    <row r="14" spans="1:5" s="105" customFormat="1" ht="15.75" customHeight="1" x14ac:dyDescent="0.25">
      <c r="A14" s="92" t="s">
        <v>167</v>
      </c>
      <c r="B14" s="93"/>
      <c r="C14" s="93"/>
      <c r="D14" s="93"/>
      <c r="E14" s="94">
        <v>32000</v>
      </c>
    </row>
    <row r="15" spans="1:5" s="105" customFormat="1" ht="15.75" customHeight="1" x14ac:dyDescent="0.25">
      <c r="A15" s="92" t="s">
        <v>168</v>
      </c>
      <c r="B15" s="93"/>
      <c r="C15" s="93"/>
      <c r="D15" s="93"/>
      <c r="E15" s="94">
        <v>1481670.5</v>
      </c>
    </row>
    <row r="16" spans="1:5" s="105" customFormat="1" ht="15.75" customHeight="1" x14ac:dyDescent="0.25">
      <c r="A16" s="92" t="s">
        <v>172</v>
      </c>
      <c r="B16" s="93"/>
      <c r="C16" s="93"/>
      <c r="D16" s="93"/>
      <c r="E16" s="94">
        <f>SUM(E18:E19)</f>
        <v>823726.18</v>
      </c>
    </row>
    <row r="17" spans="1:5" s="105" customFormat="1" ht="15.75" customHeight="1" x14ac:dyDescent="0.25">
      <c r="A17" s="313" t="s">
        <v>114</v>
      </c>
      <c r="B17" s="313"/>
      <c r="C17" s="313"/>
      <c r="D17" s="313"/>
      <c r="E17" s="95"/>
    </row>
    <row r="18" spans="1:5" s="105" customFormat="1" ht="15.75" customHeight="1" x14ac:dyDescent="0.25">
      <c r="A18" s="314" t="s">
        <v>115</v>
      </c>
      <c r="B18" s="314"/>
      <c r="C18" s="314"/>
      <c r="D18" s="314"/>
      <c r="E18" s="94">
        <v>46126.18</v>
      </c>
    </row>
    <row r="19" spans="1:5" s="105" customFormat="1" ht="15.75" customHeight="1" thickBot="1" x14ac:dyDescent="0.3">
      <c r="A19" s="96" t="s">
        <v>116</v>
      </c>
      <c r="B19" s="97"/>
      <c r="C19" s="97"/>
      <c r="D19" s="98"/>
      <c r="E19" s="94">
        <v>777600</v>
      </c>
    </row>
    <row r="20" spans="1:5" s="105" customFormat="1" ht="15.75" customHeight="1" x14ac:dyDescent="0.25">
      <c r="A20" s="321" t="s">
        <v>26</v>
      </c>
      <c r="B20" s="321"/>
      <c r="C20" s="321"/>
      <c r="D20" s="321"/>
      <c r="E20" s="13">
        <f>SUM(E5:E16)</f>
        <v>79166034.88000001</v>
      </c>
    </row>
    <row r="21" spans="1:5" s="105" customFormat="1" ht="9.9499999999999993" customHeight="1" x14ac:dyDescent="0.25">
      <c r="A21" s="14"/>
      <c r="B21" s="6"/>
      <c r="C21" s="6"/>
      <c r="D21" s="6"/>
      <c r="E21" s="7"/>
    </row>
    <row r="22" spans="1:5" s="105" customFormat="1" ht="15.75" customHeight="1" x14ac:dyDescent="0.25">
      <c r="A22" s="322" t="s">
        <v>27</v>
      </c>
      <c r="B22" s="322"/>
      <c r="C22" s="322"/>
      <c r="D22" s="322"/>
      <c r="E22" s="7"/>
    </row>
    <row r="23" spans="1:5" s="105" customFormat="1" ht="15.75" customHeight="1" x14ac:dyDescent="0.25">
      <c r="A23" s="12" t="s">
        <v>150</v>
      </c>
      <c r="B23" s="6"/>
      <c r="C23" s="6"/>
      <c r="D23" s="6"/>
      <c r="E23" s="7">
        <v>88436849.400000006</v>
      </c>
    </row>
    <row r="24" spans="1:5" s="105" customFormat="1" ht="15.75" customHeight="1" x14ac:dyDescent="0.25">
      <c r="A24" s="92" t="s">
        <v>113</v>
      </c>
      <c r="B24" s="93"/>
      <c r="C24" s="93"/>
      <c r="D24" s="93"/>
      <c r="E24" s="94">
        <v>15483</v>
      </c>
    </row>
    <row r="25" spans="1:5" s="105" customFormat="1" ht="15.75" customHeight="1" x14ac:dyDescent="0.25">
      <c r="A25" s="92" t="s">
        <v>151</v>
      </c>
      <c r="B25" s="93"/>
      <c r="C25" s="93"/>
      <c r="D25" s="93"/>
      <c r="E25" s="94">
        <v>129775.59</v>
      </c>
    </row>
    <row r="26" spans="1:5" s="105" customFormat="1" ht="15.75" customHeight="1" x14ac:dyDescent="0.25">
      <c r="A26" s="92" t="s">
        <v>153</v>
      </c>
      <c r="B26" s="93"/>
      <c r="C26" s="93"/>
      <c r="D26" s="93"/>
      <c r="E26" s="94">
        <v>5032000</v>
      </c>
    </row>
    <row r="27" spans="1:5" s="105" customFormat="1" ht="15.75" customHeight="1" x14ac:dyDescent="0.25">
      <c r="A27" s="92" t="s">
        <v>156</v>
      </c>
      <c r="B27" s="93"/>
      <c r="C27" s="93"/>
      <c r="D27" s="93"/>
      <c r="E27" s="94">
        <v>0</v>
      </c>
    </row>
    <row r="28" spans="1:5" s="105" customFormat="1" ht="15.75" customHeight="1" x14ac:dyDescent="0.25">
      <c r="A28" s="92" t="s">
        <v>158</v>
      </c>
      <c r="B28" s="93"/>
      <c r="C28" s="93"/>
      <c r="D28" s="93"/>
      <c r="E28" s="94">
        <v>32000</v>
      </c>
    </row>
    <row r="29" spans="1:5" s="105" customFormat="1" ht="15.75" customHeight="1" x14ac:dyDescent="0.25">
      <c r="A29" s="92" t="s">
        <v>159</v>
      </c>
      <c r="B29" s="93"/>
      <c r="C29" s="93"/>
      <c r="D29" s="93"/>
      <c r="E29" s="94">
        <v>3400505</v>
      </c>
    </row>
    <row r="30" spans="1:5" s="105" customFormat="1" ht="15.75" customHeight="1" x14ac:dyDescent="0.25">
      <c r="A30" s="92" t="s">
        <v>162</v>
      </c>
      <c r="B30" s="93"/>
      <c r="C30" s="93"/>
      <c r="D30" s="93"/>
      <c r="E30" s="94">
        <v>186874.61</v>
      </c>
    </row>
    <row r="31" spans="1:5" s="105" customFormat="1" ht="15.75" customHeight="1" x14ac:dyDescent="0.25">
      <c r="A31" s="92" t="s">
        <v>166</v>
      </c>
      <c r="B31" s="93"/>
      <c r="C31" s="93"/>
      <c r="D31" s="93"/>
      <c r="E31" s="94">
        <v>32000</v>
      </c>
    </row>
    <row r="32" spans="1:5" s="105" customFormat="1" ht="15.75" customHeight="1" x14ac:dyDescent="0.25">
      <c r="A32" s="92" t="s">
        <v>167</v>
      </c>
      <c r="B32" s="93"/>
      <c r="C32" s="93"/>
      <c r="D32" s="93"/>
      <c r="E32" s="94">
        <v>32000</v>
      </c>
    </row>
    <row r="33" spans="1:5" s="105" customFormat="1" ht="15.75" customHeight="1" x14ac:dyDescent="0.25">
      <c r="A33" s="92" t="s">
        <v>168</v>
      </c>
      <c r="B33" s="93"/>
      <c r="C33" s="93"/>
      <c r="D33" s="93"/>
      <c r="E33" s="94">
        <v>1481670.5</v>
      </c>
    </row>
    <row r="34" spans="1:5" s="105" customFormat="1" ht="15.75" customHeight="1" x14ac:dyDescent="0.25">
      <c r="A34" s="92" t="s">
        <v>172</v>
      </c>
      <c r="B34" s="93"/>
      <c r="C34" s="93"/>
      <c r="D34" s="93"/>
      <c r="E34" s="94">
        <f>SUM(E36:E37)</f>
        <v>823726.18</v>
      </c>
    </row>
    <row r="35" spans="1:5" s="105" customFormat="1" ht="15.75" customHeight="1" x14ac:dyDescent="0.25">
      <c r="A35" s="313" t="s">
        <v>114</v>
      </c>
      <c r="B35" s="313"/>
      <c r="C35" s="313"/>
      <c r="D35" s="313"/>
      <c r="E35" s="95"/>
    </row>
    <row r="36" spans="1:5" s="105" customFormat="1" ht="15.75" customHeight="1" x14ac:dyDescent="0.25">
      <c r="A36" s="314" t="s">
        <v>115</v>
      </c>
      <c r="B36" s="314"/>
      <c r="C36" s="314"/>
      <c r="D36" s="314"/>
      <c r="E36" s="94">
        <v>46126.18</v>
      </c>
    </row>
    <row r="37" spans="1:5" s="105" customFormat="1" ht="15.75" customHeight="1" thickBot="1" x14ac:dyDescent="0.3">
      <c r="A37" s="96" t="s">
        <v>116</v>
      </c>
      <c r="B37" s="97"/>
      <c r="C37" s="97"/>
      <c r="D37" s="98"/>
      <c r="E37" s="94">
        <v>777600</v>
      </c>
    </row>
    <row r="38" spans="1:5" s="105" customFormat="1" ht="15.75" customHeight="1" x14ac:dyDescent="0.25">
      <c r="A38" s="321" t="s">
        <v>28</v>
      </c>
      <c r="B38" s="321"/>
      <c r="C38" s="321"/>
      <c r="D38" s="321"/>
      <c r="E38" s="13">
        <f>SUM(E23:E34)</f>
        <v>99602884.280000016</v>
      </c>
    </row>
    <row r="39" spans="1:5" s="105" customFormat="1" ht="9.9499999999999993" customHeight="1" x14ac:dyDescent="0.25">
      <c r="A39" s="14"/>
      <c r="B39" s="6"/>
      <c r="C39" s="6"/>
      <c r="D39" s="6"/>
      <c r="E39" s="15"/>
    </row>
    <row r="40" spans="1:5" s="105" customFormat="1" ht="15.75" customHeight="1" x14ac:dyDescent="0.25">
      <c r="A40" s="322" t="s">
        <v>29</v>
      </c>
      <c r="B40" s="322"/>
      <c r="C40" s="322"/>
      <c r="D40" s="322"/>
      <c r="E40" s="15"/>
    </row>
    <row r="41" spans="1:5" s="105" customFormat="1" ht="15.75" customHeight="1" x14ac:dyDescent="0.25">
      <c r="A41" s="323" t="s">
        <v>101</v>
      </c>
      <c r="B41" s="323"/>
      <c r="C41" s="323"/>
      <c r="D41" s="323"/>
      <c r="E41" s="15">
        <v>10000000</v>
      </c>
    </row>
    <row r="42" spans="1:5" s="105" customFormat="1" ht="15.75" customHeight="1" x14ac:dyDescent="0.25">
      <c r="A42" s="323" t="s">
        <v>102</v>
      </c>
      <c r="B42" s="323"/>
      <c r="C42" s="323"/>
      <c r="D42" s="323"/>
      <c r="E42" s="15">
        <v>12000000</v>
      </c>
    </row>
    <row r="43" spans="1:5" s="105" customFormat="1" ht="15.75" customHeight="1" thickBot="1" x14ac:dyDescent="0.3">
      <c r="A43" s="323" t="s">
        <v>103</v>
      </c>
      <c r="B43" s="323"/>
      <c r="C43" s="323"/>
      <c r="D43" s="323"/>
      <c r="E43" s="15">
        <v>-1563150.6</v>
      </c>
    </row>
    <row r="44" spans="1:5" s="105" customFormat="1" ht="15.75" customHeight="1" x14ac:dyDescent="0.25">
      <c r="A44" s="317" t="s">
        <v>30</v>
      </c>
      <c r="B44" s="317"/>
      <c r="C44" s="317"/>
      <c r="D44" s="317"/>
      <c r="E44" s="13">
        <f>SUM(E41:E43)</f>
        <v>20436849.399999999</v>
      </c>
    </row>
    <row r="45" spans="1:5" ht="9.9499999999999993" customHeight="1" x14ac:dyDescent="0.25"/>
    <row r="46" spans="1:5" ht="9.9499999999999993" customHeight="1" x14ac:dyDescent="0.25"/>
    <row r="47" spans="1:5" ht="9.9499999999999993" customHeight="1" x14ac:dyDescent="0.25"/>
    <row r="48" spans="1:5" ht="9.9499999999999993" customHeight="1" x14ac:dyDescent="0.25"/>
    <row r="49" spans="1:5" ht="25.5" customHeight="1" thickBot="1" x14ac:dyDescent="0.3">
      <c r="A49" s="8" t="s">
        <v>31</v>
      </c>
      <c r="B49" s="9"/>
      <c r="C49" s="9"/>
      <c r="D49" s="9"/>
      <c r="E49" s="10"/>
    </row>
    <row r="50" spans="1:5" ht="18" customHeight="1" thickBot="1" x14ac:dyDescent="0.3">
      <c r="A50" s="318" t="s">
        <v>32</v>
      </c>
      <c r="B50" s="318"/>
      <c r="C50" s="16" t="s">
        <v>52</v>
      </c>
      <c r="D50" s="16" t="s">
        <v>117</v>
      </c>
      <c r="E50" s="99" t="s">
        <v>118</v>
      </c>
    </row>
    <row r="51" spans="1:5" ht="15.75" customHeight="1" x14ac:dyDescent="0.25">
      <c r="A51" s="319" t="s">
        <v>50</v>
      </c>
      <c r="B51" s="319"/>
      <c r="C51" s="17">
        <f>SUM(E5)</f>
        <v>68000000</v>
      </c>
      <c r="D51" s="17">
        <f>SUM(E6+E7+E8+E9+E10+E11+E12+E13+E14+E15+E16)</f>
        <v>11166034.879999999</v>
      </c>
      <c r="E51" s="186">
        <f>SUM(C51+D51)</f>
        <v>79166034.879999995</v>
      </c>
    </row>
    <row r="52" spans="1:5" ht="15.75" customHeight="1" thickBot="1" x14ac:dyDescent="0.3">
      <c r="A52" s="315" t="s">
        <v>51</v>
      </c>
      <c r="B52" s="315"/>
      <c r="C52" s="18">
        <f>SUM(E23)</f>
        <v>88436849.400000006</v>
      </c>
      <c r="D52" s="18">
        <f>SUM(E24+E25+E26+E27+E28+E29+E30+E31+E32+E33+E34)</f>
        <v>11166034.879999999</v>
      </c>
      <c r="E52" s="186">
        <f>SUM(C52+D52)</f>
        <v>99602884.280000001</v>
      </c>
    </row>
    <row r="53" spans="1:5" ht="15.75" customHeight="1" thickBot="1" x14ac:dyDescent="0.3">
      <c r="A53" s="320" t="s">
        <v>33</v>
      </c>
      <c r="B53" s="320"/>
      <c r="C53" s="19">
        <f>SUM(C51-C52)</f>
        <v>-20436849.400000006</v>
      </c>
      <c r="D53" s="19">
        <f t="shared" ref="D53:E53" si="0">SUM(D51-D52)</f>
        <v>0</v>
      </c>
      <c r="E53" s="100">
        <f t="shared" si="0"/>
        <v>-20436849.400000006</v>
      </c>
    </row>
    <row r="54" spans="1:5" ht="5.0999999999999996" customHeight="1" thickBot="1" x14ac:dyDescent="0.3">
      <c r="A54" s="20"/>
      <c r="B54" s="20"/>
      <c r="C54" s="20"/>
      <c r="D54" s="20"/>
      <c r="E54" s="20"/>
    </row>
    <row r="55" spans="1:5" ht="18" customHeight="1" thickBot="1" x14ac:dyDescent="0.3">
      <c r="A55" s="316" t="s">
        <v>34</v>
      </c>
      <c r="B55" s="316"/>
      <c r="C55" s="16" t="s">
        <v>52</v>
      </c>
      <c r="D55" s="16" t="s">
        <v>117</v>
      </c>
      <c r="E55" s="99" t="s">
        <v>118</v>
      </c>
    </row>
    <row r="56" spans="1:5" ht="21.95" customHeight="1" x14ac:dyDescent="0.25">
      <c r="A56" s="21" t="s">
        <v>35</v>
      </c>
      <c r="B56" s="22" t="s">
        <v>36</v>
      </c>
      <c r="C56" s="23">
        <f>SUM(E41)</f>
        <v>10000000</v>
      </c>
      <c r="D56" s="23">
        <v>0</v>
      </c>
      <c r="E56" s="186">
        <f>SUM(C56+D56)</f>
        <v>10000000</v>
      </c>
    </row>
    <row r="57" spans="1:5" ht="21.95" customHeight="1" x14ac:dyDescent="0.25">
      <c r="A57" s="21" t="s">
        <v>76</v>
      </c>
      <c r="B57" s="22" t="s">
        <v>45</v>
      </c>
      <c r="C57" s="23">
        <v>12000000</v>
      </c>
      <c r="D57" s="23">
        <v>0</v>
      </c>
      <c r="E57" s="186">
        <f>SUM(C57+D57)</f>
        <v>12000000</v>
      </c>
    </row>
    <row r="58" spans="1:5" ht="21.95" customHeight="1" x14ac:dyDescent="0.25">
      <c r="A58" s="21" t="s">
        <v>37</v>
      </c>
      <c r="B58" s="22" t="s">
        <v>38</v>
      </c>
      <c r="C58" s="24">
        <v>-1563150.6</v>
      </c>
      <c r="D58" s="24">
        <v>0</v>
      </c>
      <c r="E58" s="186">
        <f>SUM(C58+D58)</f>
        <v>-1563150.6</v>
      </c>
    </row>
    <row r="59" spans="1:5" ht="21.95" customHeight="1" thickBot="1" x14ac:dyDescent="0.3">
      <c r="A59" s="25" t="s">
        <v>39</v>
      </c>
      <c r="B59" s="26" t="s">
        <v>40</v>
      </c>
      <c r="C59" s="27">
        <v>0</v>
      </c>
      <c r="D59" s="27">
        <v>0</v>
      </c>
      <c r="E59" s="186">
        <f>SUM(C59+D59)</f>
        <v>0</v>
      </c>
    </row>
    <row r="60" spans="1:5" ht="15.75" customHeight="1" thickBot="1" x14ac:dyDescent="0.3">
      <c r="A60" s="316" t="s">
        <v>41</v>
      </c>
      <c r="B60" s="316"/>
      <c r="C60" s="19">
        <f>SUM(C56:C59)</f>
        <v>20436849.399999999</v>
      </c>
      <c r="D60" s="19">
        <f t="shared" ref="D60:E60" si="1">SUM(D56:D59)</f>
        <v>0</v>
      </c>
      <c r="E60" s="100">
        <f t="shared" si="1"/>
        <v>20436849.399999999</v>
      </c>
    </row>
    <row r="61" spans="1:5" ht="5.0999999999999996" customHeight="1" thickBot="1" x14ac:dyDescent="0.3">
      <c r="A61" s="28"/>
      <c r="B61" s="28"/>
      <c r="C61" s="29"/>
      <c r="D61" s="29"/>
      <c r="E61" s="29"/>
    </row>
    <row r="62" spans="1:5" ht="18" customHeight="1" thickBot="1" x14ac:dyDescent="0.3">
      <c r="A62" s="316" t="s">
        <v>42</v>
      </c>
      <c r="B62" s="316"/>
      <c r="C62" s="16" t="s">
        <v>52</v>
      </c>
      <c r="D62" s="16" t="s">
        <v>117</v>
      </c>
      <c r="E62" s="99" t="s">
        <v>118</v>
      </c>
    </row>
    <row r="63" spans="1:5" ht="15.75" customHeight="1" x14ac:dyDescent="0.25">
      <c r="A63" s="324" t="s">
        <v>43</v>
      </c>
      <c r="B63" s="324"/>
      <c r="C63" s="30">
        <f>SUM(C51+C56+C57)</f>
        <v>90000000</v>
      </c>
      <c r="D63" s="30">
        <f>SUM(D51+D56+D57)</f>
        <v>11166034.879999999</v>
      </c>
      <c r="E63" s="101">
        <f>SUM(E51+E56+E57)</f>
        <v>101166034.88</v>
      </c>
    </row>
    <row r="64" spans="1:5" ht="15.75" customHeight="1" thickBot="1" x14ac:dyDescent="0.3">
      <c r="A64" s="325" t="s">
        <v>44</v>
      </c>
      <c r="B64" s="325"/>
      <c r="C64" s="31">
        <f>SUM(C52-C58)</f>
        <v>90000000</v>
      </c>
      <c r="D64" s="31">
        <f>SUM(D52-D58)</f>
        <v>11166034.879999999</v>
      </c>
      <c r="E64" s="102">
        <f>SUM(E52-E58)</f>
        <v>101166034.88</v>
      </c>
    </row>
    <row r="65" spans="1:5" ht="15.75" customHeight="1" thickBot="1" x14ac:dyDescent="0.3">
      <c r="A65" s="28" t="s">
        <v>23</v>
      </c>
      <c r="B65" s="28"/>
      <c r="C65" s="32">
        <f>SUM(C63-C64)</f>
        <v>0</v>
      </c>
      <c r="D65" s="32">
        <f t="shared" ref="D65:E65" si="2">SUM(D63-D64)</f>
        <v>0</v>
      </c>
      <c r="E65" s="103">
        <f t="shared" si="2"/>
        <v>0</v>
      </c>
    </row>
    <row r="66" spans="1:5" ht="15.75" customHeight="1" x14ac:dyDescent="0.25">
      <c r="A66" s="326"/>
      <c r="B66" s="326"/>
      <c r="C66" s="326"/>
      <c r="D66" s="326"/>
      <c r="E66" s="33"/>
    </row>
    <row r="67" spans="1:5" ht="16.350000000000001" customHeight="1" x14ac:dyDescent="0.25"/>
    <row r="68" spans="1:5" ht="16.350000000000001" customHeight="1" x14ac:dyDescent="0.25"/>
    <row r="69" spans="1:5" ht="16.350000000000001" customHeight="1" x14ac:dyDescent="0.25"/>
    <row r="70" spans="1:5" ht="16.350000000000001" customHeight="1" x14ac:dyDescent="0.25"/>
    <row r="71" spans="1:5" ht="16.350000000000001" customHeight="1" x14ac:dyDescent="0.25"/>
    <row r="72" spans="1:5" ht="16.350000000000001" customHeight="1" x14ac:dyDescent="0.25"/>
    <row r="73" spans="1:5" ht="16.350000000000001" customHeight="1" x14ac:dyDescent="0.25"/>
    <row r="74" spans="1:5" ht="16.350000000000001" customHeight="1" x14ac:dyDescent="0.25"/>
    <row r="75" spans="1:5" ht="16.350000000000001" customHeight="1" x14ac:dyDescent="0.25"/>
    <row r="76" spans="1:5" ht="16.350000000000001" customHeight="1" x14ac:dyDescent="0.25"/>
    <row r="77" spans="1:5" ht="16.350000000000001" customHeight="1" x14ac:dyDescent="0.25"/>
    <row r="78" spans="1:5" ht="16.350000000000001" customHeight="1" x14ac:dyDescent="0.25"/>
    <row r="79" spans="1:5" ht="16.350000000000001" customHeight="1" x14ac:dyDescent="0.25"/>
    <row r="80" spans="1:5" ht="16.350000000000001" customHeight="1" x14ac:dyDescent="0.25"/>
    <row r="81" ht="16.350000000000001" customHeight="1" x14ac:dyDescent="0.25"/>
    <row r="82" ht="16.350000000000001" customHeight="1" x14ac:dyDescent="0.25"/>
    <row r="83" ht="16.350000000000001" customHeight="1" x14ac:dyDescent="0.25"/>
    <row r="84" ht="16.350000000000001" customHeight="1" x14ac:dyDescent="0.25"/>
    <row r="85" ht="16.350000000000001" customHeight="1" x14ac:dyDescent="0.25"/>
    <row r="86" ht="16.350000000000001" customHeight="1" x14ac:dyDescent="0.25"/>
    <row r="87" ht="16.350000000000001" customHeight="1" x14ac:dyDescent="0.25"/>
    <row r="88" ht="16.350000000000001" customHeight="1" x14ac:dyDescent="0.25"/>
    <row r="89" ht="16.350000000000001" customHeight="1" x14ac:dyDescent="0.25"/>
    <row r="90" ht="16.350000000000001" customHeight="1" x14ac:dyDescent="0.25"/>
    <row r="91" ht="16.350000000000001" customHeight="1" x14ac:dyDescent="0.25"/>
    <row r="92" ht="16.350000000000001" customHeight="1" x14ac:dyDescent="0.25"/>
    <row r="93" ht="16.350000000000001" customHeight="1" x14ac:dyDescent="0.25"/>
    <row r="94" ht="16.350000000000001" customHeight="1" x14ac:dyDescent="0.25"/>
    <row r="95" ht="16.350000000000001" customHeight="1" x14ac:dyDescent="0.25"/>
    <row r="96" ht="16.350000000000001" customHeight="1" x14ac:dyDescent="0.25"/>
    <row r="97" ht="16.350000000000001" customHeight="1" x14ac:dyDescent="0.25"/>
    <row r="98" ht="16.350000000000001" customHeight="1" x14ac:dyDescent="0.25"/>
    <row r="99" ht="16.350000000000001" customHeight="1" x14ac:dyDescent="0.25"/>
    <row r="100" ht="16.350000000000001" customHeight="1" x14ac:dyDescent="0.25"/>
    <row r="101" ht="16.350000000000001" customHeight="1" x14ac:dyDescent="0.25"/>
    <row r="102" ht="16.350000000000001" customHeight="1" x14ac:dyDescent="0.25"/>
    <row r="103" ht="16.350000000000001" customHeight="1" x14ac:dyDescent="0.25"/>
    <row r="104" ht="16.350000000000001" customHeight="1" x14ac:dyDescent="0.25"/>
    <row r="105" ht="16.350000000000001" customHeight="1" x14ac:dyDescent="0.25"/>
    <row r="106" ht="16.350000000000001" customHeight="1" x14ac:dyDescent="0.25"/>
    <row r="107" ht="16.350000000000001" customHeight="1" x14ac:dyDescent="0.25"/>
    <row r="108" ht="16.350000000000001" customHeight="1" x14ac:dyDescent="0.25"/>
    <row r="109" ht="16.350000000000001" customHeight="1" x14ac:dyDescent="0.25"/>
    <row r="110" ht="16.350000000000001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spans="1:5" ht="15.75" customHeight="1" x14ac:dyDescent="0.25"/>
    <row r="130" spans="1:5" ht="15.75" customHeight="1" x14ac:dyDescent="0.25"/>
    <row r="131" spans="1:5" ht="15.75" customHeight="1" x14ac:dyDescent="0.25"/>
    <row r="132" spans="1:5" ht="15.75" customHeight="1" x14ac:dyDescent="0.25"/>
    <row r="133" spans="1:5" ht="15.75" customHeight="1" x14ac:dyDescent="0.25"/>
    <row r="134" spans="1:5" s="3" customFormat="1" ht="15.75" customHeight="1" x14ac:dyDescent="0.25">
      <c r="A134" s="6"/>
      <c r="B134" s="6"/>
      <c r="C134" s="6"/>
      <c r="D134" s="6"/>
      <c r="E134" s="7"/>
    </row>
    <row r="137" spans="1:5" s="5" customFormat="1" x14ac:dyDescent="0.25">
      <c r="A137" s="6"/>
      <c r="B137" s="6"/>
      <c r="C137" s="6"/>
      <c r="D137" s="6"/>
      <c r="E137" s="7"/>
    </row>
  </sheetData>
  <mergeCells count="23">
    <mergeCell ref="A60:B60"/>
    <mergeCell ref="A62:B62"/>
    <mergeCell ref="A63:B63"/>
    <mergeCell ref="A64:B64"/>
    <mergeCell ref="A66:D66"/>
    <mergeCell ref="A4:D4"/>
    <mergeCell ref="A18:D18"/>
    <mergeCell ref="A20:D20"/>
    <mergeCell ref="A22:D22"/>
    <mergeCell ref="A17:D17"/>
    <mergeCell ref="A35:D35"/>
    <mergeCell ref="A36:D36"/>
    <mergeCell ref="A52:B52"/>
    <mergeCell ref="A55:B55"/>
    <mergeCell ref="A44:D44"/>
    <mergeCell ref="A50:B50"/>
    <mergeCell ref="A51:B51"/>
    <mergeCell ref="A53:B53"/>
    <mergeCell ref="A38:D38"/>
    <mergeCell ref="A40:D40"/>
    <mergeCell ref="A41:D41"/>
    <mergeCell ref="A42:D42"/>
    <mergeCell ref="A43:D43"/>
  </mergeCells>
  <pageMargins left="0" right="0" top="1.1811023622047245" bottom="0.98425196850393704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CZ00303453&amp;C&amp;"-,Tučné"&amp;14PŘEHLED O STAVU ROZPOČTU
&amp;RRok 2022</oddHead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opLeftCell="B16" workbookViewId="0">
      <selection activeCell="N32" sqref="N32"/>
    </sheetView>
  </sheetViews>
  <sheetFormatPr defaultRowHeight="15" x14ac:dyDescent="0.25"/>
  <cols>
    <col min="1" max="1" width="3.7109375" style="106" customWidth="1"/>
    <col min="2" max="2" width="3.7109375" style="107" customWidth="1"/>
    <col min="3" max="3" width="2.28515625" style="107" customWidth="1"/>
    <col min="4" max="4" width="2.7109375" style="107" customWidth="1"/>
    <col min="5" max="5" width="2.42578125" style="107" customWidth="1"/>
    <col min="6" max="6" width="7.7109375" style="107" customWidth="1"/>
    <col min="7" max="7" width="5.7109375" style="108" customWidth="1"/>
    <col min="8" max="8" width="3.7109375" style="108" customWidth="1"/>
    <col min="9" max="9" width="9.7109375" style="108" customWidth="1"/>
    <col min="10" max="11" width="5.7109375" style="108" customWidth="1"/>
    <col min="12" max="13" width="11.7109375" style="109" customWidth="1"/>
    <col min="14" max="14" width="65.42578125" style="110" customWidth="1"/>
  </cols>
  <sheetData>
    <row r="1" spans="1:14" s="104" customFormat="1" x14ac:dyDescent="0.25">
      <c r="A1" s="106"/>
      <c r="B1" s="107"/>
      <c r="C1" s="107"/>
      <c r="D1" s="107"/>
      <c r="E1" s="107"/>
      <c r="F1" s="107"/>
      <c r="G1" s="108"/>
      <c r="H1" s="108"/>
      <c r="I1" s="108"/>
      <c r="J1" s="108"/>
      <c r="K1" s="108"/>
      <c r="L1" s="109"/>
      <c r="M1" s="109"/>
      <c r="N1" s="110"/>
    </row>
    <row r="2" spans="1:14" s="105" customFormat="1" ht="15.75" customHeight="1" x14ac:dyDescent="0.25">
      <c r="A2" s="111" t="s">
        <v>119</v>
      </c>
      <c r="B2" s="112"/>
      <c r="C2" s="112"/>
      <c r="D2" s="112"/>
      <c r="E2" s="107"/>
      <c r="F2" s="107"/>
      <c r="G2" s="108"/>
      <c r="H2" s="108"/>
      <c r="I2" s="108"/>
      <c r="J2" s="108"/>
      <c r="K2" s="108"/>
      <c r="L2" s="109"/>
      <c r="M2" s="109"/>
      <c r="N2" s="110"/>
    </row>
    <row r="3" spans="1:14" s="105" customFormat="1" ht="3" customHeight="1" x14ac:dyDescent="0.25">
      <c r="A3" s="111"/>
      <c r="B3" s="112"/>
      <c r="C3" s="112"/>
      <c r="D3" s="112"/>
      <c r="E3" s="107"/>
      <c r="F3" s="107"/>
      <c r="G3" s="108"/>
      <c r="H3" s="108"/>
      <c r="I3" s="108"/>
      <c r="J3" s="108"/>
      <c r="K3" s="108"/>
      <c r="L3" s="109"/>
      <c r="M3" s="109"/>
      <c r="N3" s="110"/>
    </row>
    <row r="4" spans="1:14" s="105" customFormat="1" ht="15.75" customHeight="1" thickBot="1" x14ac:dyDescent="0.3">
      <c r="A4" s="113" t="s">
        <v>154</v>
      </c>
      <c r="B4" s="114"/>
      <c r="C4" s="114"/>
      <c r="D4" s="114"/>
      <c r="E4" s="114"/>
      <c r="F4" s="114"/>
      <c r="G4" s="115"/>
      <c r="H4" s="115"/>
      <c r="I4" s="115"/>
      <c r="J4" s="115"/>
      <c r="K4" s="115"/>
      <c r="L4" s="116"/>
      <c r="M4" s="116"/>
      <c r="N4" s="117"/>
    </row>
    <row r="5" spans="1:14" s="135" customFormat="1" ht="15.75" customHeight="1" thickBot="1" x14ac:dyDescent="0.3">
      <c r="A5" s="222" t="s">
        <v>120</v>
      </c>
      <c r="B5" s="223" t="s">
        <v>121</v>
      </c>
      <c r="C5" s="223" t="s">
        <v>122</v>
      </c>
      <c r="D5" s="223" t="s">
        <v>123</v>
      </c>
      <c r="E5" s="223" t="s">
        <v>124</v>
      </c>
      <c r="F5" s="224" t="s">
        <v>125</v>
      </c>
      <c r="G5" s="225" t="s">
        <v>126</v>
      </c>
      <c r="H5" s="225" t="s">
        <v>127</v>
      </c>
      <c r="I5" s="225" t="s">
        <v>128</v>
      </c>
      <c r="J5" s="225" t="s">
        <v>129</v>
      </c>
      <c r="K5" s="225" t="s">
        <v>130</v>
      </c>
      <c r="L5" s="226" t="s">
        <v>131</v>
      </c>
      <c r="M5" s="226" t="s">
        <v>132</v>
      </c>
      <c r="N5" s="227" t="s">
        <v>133</v>
      </c>
    </row>
    <row r="6" spans="1:14" s="135" customFormat="1" ht="14.1" customHeight="1" x14ac:dyDescent="0.25">
      <c r="A6" s="118" t="s">
        <v>134</v>
      </c>
      <c r="B6" s="119" t="s">
        <v>134</v>
      </c>
      <c r="C6" s="120"/>
      <c r="D6" s="120">
        <v>231</v>
      </c>
      <c r="E6" s="121"/>
      <c r="F6" s="208" t="s">
        <v>135</v>
      </c>
      <c r="G6" s="209" t="s">
        <v>136</v>
      </c>
      <c r="H6" s="122">
        <v>0</v>
      </c>
      <c r="I6" s="122" t="s">
        <v>137</v>
      </c>
      <c r="J6" s="122">
        <v>0</v>
      </c>
      <c r="K6" s="122">
        <v>0</v>
      </c>
      <c r="L6" s="211">
        <v>26361.599999999999</v>
      </c>
      <c r="M6" s="211">
        <v>0</v>
      </c>
      <c r="N6" s="239" t="s">
        <v>174</v>
      </c>
    </row>
    <row r="7" spans="1:14" s="135" customFormat="1" ht="14.1" customHeight="1" thickBot="1" x14ac:dyDescent="0.3">
      <c r="A7" s="123" t="s">
        <v>134</v>
      </c>
      <c r="B7" s="124" t="s">
        <v>134</v>
      </c>
      <c r="C7" s="120"/>
      <c r="D7" s="120">
        <v>231</v>
      </c>
      <c r="E7" s="121"/>
      <c r="F7" s="209" t="s">
        <v>146</v>
      </c>
      <c r="G7" s="209" t="s">
        <v>147</v>
      </c>
      <c r="H7" s="122">
        <v>0</v>
      </c>
      <c r="I7" s="122" t="s">
        <v>137</v>
      </c>
      <c r="J7" s="122">
        <v>0</v>
      </c>
      <c r="K7" s="122">
        <v>0</v>
      </c>
      <c r="L7" s="211">
        <v>0</v>
      </c>
      <c r="M7" s="211">
        <v>26361.599999999999</v>
      </c>
      <c r="N7" s="240" t="s">
        <v>148</v>
      </c>
    </row>
    <row r="8" spans="1:14" s="135" customFormat="1" ht="14.1" customHeight="1" x14ac:dyDescent="0.25">
      <c r="A8" s="127" t="s">
        <v>134</v>
      </c>
      <c r="B8" s="128" t="s">
        <v>134</v>
      </c>
      <c r="C8" s="129"/>
      <c r="D8" s="129">
        <v>231</v>
      </c>
      <c r="E8" s="130"/>
      <c r="F8" s="208" t="s">
        <v>135</v>
      </c>
      <c r="G8" s="208" t="s">
        <v>136</v>
      </c>
      <c r="H8" s="131">
        <v>0</v>
      </c>
      <c r="I8" s="131" t="s">
        <v>138</v>
      </c>
      <c r="J8" s="131">
        <v>0</v>
      </c>
      <c r="K8" s="131">
        <v>0</v>
      </c>
      <c r="L8" s="212">
        <v>5638.4</v>
      </c>
      <c r="M8" s="212">
        <v>0</v>
      </c>
      <c r="N8" s="241" t="s">
        <v>175</v>
      </c>
    </row>
    <row r="9" spans="1:14" s="135" customFormat="1" ht="14.1" customHeight="1" thickBot="1" x14ac:dyDescent="0.3">
      <c r="A9" s="125" t="s">
        <v>134</v>
      </c>
      <c r="B9" s="126" t="s">
        <v>134</v>
      </c>
      <c r="C9" s="132"/>
      <c r="D9" s="132" t="s">
        <v>139</v>
      </c>
      <c r="E9" s="133"/>
      <c r="F9" s="210" t="s">
        <v>146</v>
      </c>
      <c r="G9" s="210" t="s">
        <v>147</v>
      </c>
      <c r="H9" s="134" t="s">
        <v>140</v>
      </c>
      <c r="I9" s="134" t="s">
        <v>138</v>
      </c>
      <c r="J9" s="134" t="s">
        <v>140</v>
      </c>
      <c r="K9" s="134" t="s">
        <v>140</v>
      </c>
      <c r="L9" s="218">
        <v>0</v>
      </c>
      <c r="M9" s="218">
        <v>5638.4</v>
      </c>
      <c r="N9" s="240" t="s">
        <v>149</v>
      </c>
    </row>
    <row r="10" spans="1:14" s="136" customFormat="1" ht="14.1" customHeight="1" thickBot="1" x14ac:dyDescent="0.25">
      <c r="A10" s="327" t="s">
        <v>141</v>
      </c>
      <c r="B10" s="327"/>
      <c r="C10" s="327"/>
      <c r="D10" s="327"/>
      <c r="E10" s="327"/>
      <c r="F10" s="327"/>
      <c r="G10" s="327"/>
      <c r="H10" s="327"/>
      <c r="I10" s="327"/>
      <c r="J10" s="327"/>
      <c r="K10" s="327"/>
      <c r="L10" s="228">
        <f>SUM(L6:L9)</f>
        <v>32000</v>
      </c>
      <c r="M10" s="228">
        <f>SUM(M6:M9)</f>
        <v>32000</v>
      </c>
      <c r="N10" s="229"/>
    </row>
    <row r="11" spans="1:14" ht="9.9499999999999993" customHeight="1" x14ac:dyDescent="0.25"/>
    <row r="12" spans="1:14" s="304" customFormat="1" ht="15.75" customHeight="1" thickBot="1" x14ac:dyDescent="0.3">
      <c r="A12" s="187" t="s">
        <v>189</v>
      </c>
      <c r="B12" s="188"/>
      <c r="C12" s="188"/>
      <c r="D12" s="188"/>
      <c r="E12" s="188"/>
      <c r="F12" s="188"/>
      <c r="G12" s="301"/>
      <c r="H12" s="301"/>
      <c r="I12" s="301"/>
      <c r="J12" s="301"/>
      <c r="K12" s="301"/>
      <c r="L12" s="302"/>
      <c r="M12" s="302"/>
      <c r="N12" s="303"/>
    </row>
    <row r="13" spans="1:14" s="1" customFormat="1" ht="15.75" customHeight="1" thickBot="1" x14ac:dyDescent="0.3">
      <c r="A13" s="219" t="s">
        <v>120</v>
      </c>
      <c r="B13" s="220" t="s">
        <v>121</v>
      </c>
      <c r="C13" s="220" t="s">
        <v>122</v>
      </c>
      <c r="D13" s="220" t="s">
        <v>123</v>
      </c>
      <c r="E13" s="220" t="s">
        <v>124</v>
      </c>
      <c r="F13" s="221" t="s">
        <v>125</v>
      </c>
      <c r="G13" s="242" t="s">
        <v>126</v>
      </c>
      <c r="H13" s="242" t="s">
        <v>127</v>
      </c>
      <c r="I13" s="242" t="s">
        <v>128</v>
      </c>
      <c r="J13" s="242" t="s">
        <v>129</v>
      </c>
      <c r="K13" s="242" t="s">
        <v>130</v>
      </c>
      <c r="L13" s="243" t="s">
        <v>131</v>
      </c>
      <c r="M13" s="243" t="s">
        <v>132</v>
      </c>
      <c r="N13" s="244" t="s">
        <v>133</v>
      </c>
    </row>
    <row r="14" spans="1:14" s="1" customFormat="1" ht="14.1" customHeight="1" x14ac:dyDescent="0.25">
      <c r="A14" s="189" t="s">
        <v>134</v>
      </c>
      <c r="B14" s="190" t="s">
        <v>134</v>
      </c>
      <c r="C14" s="191"/>
      <c r="D14" s="191">
        <v>231</v>
      </c>
      <c r="E14" s="192"/>
      <c r="F14" s="308" t="s">
        <v>135</v>
      </c>
      <c r="G14" s="305" t="s">
        <v>157</v>
      </c>
      <c r="H14" s="193">
        <v>0</v>
      </c>
      <c r="I14" s="193" t="s">
        <v>176</v>
      </c>
      <c r="J14" s="193">
        <v>0</v>
      </c>
      <c r="K14" s="193">
        <v>0</v>
      </c>
      <c r="L14" s="230">
        <v>12007.25</v>
      </c>
      <c r="M14" s="230">
        <v>0</v>
      </c>
      <c r="N14" s="306" t="s">
        <v>177</v>
      </c>
    </row>
    <row r="15" spans="1:14" s="1" customFormat="1" ht="14.1" customHeight="1" x14ac:dyDescent="0.25">
      <c r="A15" s="189" t="s">
        <v>134</v>
      </c>
      <c r="B15" s="190" t="s">
        <v>134</v>
      </c>
      <c r="C15" s="191"/>
      <c r="D15" s="191" t="s">
        <v>139</v>
      </c>
      <c r="E15" s="192"/>
      <c r="F15" s="309" t="s">
        <v>135</v>
      </c>
      <c r="G15" s="305" t="s">
        <v>157</v>
      </c>
      <c r="H15" s="193" t="s">
        <v>140</v>
      </c>
      <c r="I15" s="193" t="s">
        <v>178</v>
      </c>
      <c r="J15" s="193">
        <v>0</v>
      </c>
      <c r="K15" s="193">
        <v>0</v>
      </c>
      <c r="L15" s="231">
        <v>2118.9299999999998</v>
      </c>
      <c r="M15" s="231">
        <v>0</v>
      </c>
      <c r="N15" s="306" t="s">
        <v>179</v>
      </c>
    </row>
    <row r="16" spans="1:14" s="1" customFormat="1" ht="14.1" customHeight="1" x14ac:dyDescent="0.25">
      <c r="A16" s="286" t="s">
        <v>134</v>
      </c>
      <c r="B16" s="200" t="s">
        <v>134</v>
      </c>
      <c r="C16" s="191"/>
      <c r="D16" s="191">
        <v>231</v>
      </c>
      <c r="E16" s="192"/>
      <c r="F16" s="305" t="s">
        <v>146</v>
      </c>
      <c r="G16" s="305" t="s">
        <v>147</v>
      </c>
      <c r="H16" s="193">
        <v>0</v>
      </c>
      <c r="I16" s="193" t="s">
        <v>176</v>
      </c>
      <c r="J16" s="193">
        <v>0</v>
      </c>
      <c r="K16" s="193">
        <v>0</v>
      </c>
      <c r="L16" s="277">
        <v>0</v>
      </c>
      <c r="M16" s="217">
        <v>12007.25</v>
      </c>
      <c r="N16" s="306" t="s">
        <v>177</v>
      </c>
    </row>
    <row r="17" spans="1:14" s="1" customFormat="1" ht="14.1" customHeight="1" thickBot="1" x14ac:dyDescent="0.3">
      <c r="A17" s="278" t="s">
        <v>134</v>
      </c>
      <c r="B17" s="307" t="s">
        <v>134</v>
      </c>
      <c r="C17" s="194"/>
      <c r="D17" s="194">
        <v>231</v>
      </c>
      <c r="E17" s="195"/>
      <c r="F17" s="309" t="s">
        <v>146</v>
      </c>
      <c r="G17" s="309" t="s">
        <v>147</v>
      </c>
      <c r="H17" s="196">
        <v>0</v>
      </c>
      <c r="I17" s="193" t="s">
        <v>178</v>
      </c>
      <c r="J17" s="196">
        <v>0</v>
      </c>
      <c r="K17" s="196">
        <v>0</v>
      </c>
      <c r="L17" s="277">
        <v>0</v>
      </c>
      <c r="M17" s="217">
        <v>2118.9299999999998</v>
      </c>
      <c r="N17" s="306" t="s">
        <v>179</v>
      </c>
    </row>
    <row r="18" spans="1:14" s="197" customFormat="1" ht="14.1" customHeight="1" thickBot="1" x14ac:dyDescent="0.25">
      <c r="A18" s="328" t="s">
        <v>141</v>
      </c>
      <c r="B18" s="329"/>
      <c r="C18" s="329"/>
      <c r="D18" s="329"/>
      <c r="E18" s="329"/>
      <c r="F18" s="329"/>
      <c r="G18" s="329"/>
      <c r="H18" s="329"/>
      <c r="I18" s="329"/>
      <c r="J18" s="329"/>
      <c r="K18" s="330"/>
      <c r="L18" s="245">
        <f>SUM(L14:L17)</f>
        <v>14126.18</v>
      </c>
      <c r="M18" s="245">
        <f>SUM(M14:M17)</f>
        <v>14126.18</v>
      </c>
      <c r="N18" s="246"/>
    </row>
    <row r="19" spans="1:14" ht="9.9499999999999993" customHeight="1" x14ac:dyDescent="0.25"/>
    <row r="20" spans="1:14" s="207" customFormat="1" ht="15.75" customHeight="1" x14ac:dyDescent="0.25">
      <c r="A20" s="201" t="s">
        <v>155</v>
      </c>
      <c r="B20" s="202"/>
      <c r="C20" s="202"/>
      <c r="D20" s="202"/>
      <c r="E20" s="202"/>
      <c r="F20" s="202"/>
      <c r="G20" s="203"/>
      <c r="H20" s="203"/>
      <c r="I20" s="203"/>
      <c r="J20" s="203"/>
      <c r="K20" s="204"/>
      <c r="L20" s="205"/>
      <c r="M20" s="205"/>
      <c r="N20" s="206"/>
    </row>
    <row r="21" spans="1:14" ht="3" customHeight="1" thickBot="1" x14ac:dyDescent="0.3"/>
    <row r="22" spans="1:14" s="135" customFormat="1" ht="15.75" customHeight="1" thickBot="1" x14ac:dyDescent="0.3">
      <c r="A22" s="287" t="s">
        <v>120</v>
      </c>
      <c r="B22" s="288" t="s">
        <v>121</v>
      </c>
      <c r="C22" s="288" t="s">
        <v>122</v>
      </c>
      <c r="D22" s="288" t="s">
        <v>123</v>
      </c>
      <c r="E22" s="288" t="s">
        <v>124</v>
      </c>
      <c r="F22" s="289" t="s">
        <v>125</v>
      </c>
      <c r="G22" s="290" t="s">
        <v>126</v>
      </c>
      <c r="H22" s="290" t="s">
        <v>127</v>
      </c>
      <c r="I22" s="290" t="s">
        <v>128</v>
      </c>
      <c r="J22" s="290" t="s">
        <v>129</v>
      </c>
      <c r="K22" s="290" t="s">
        <v>130</v>
      </c>
      <c r="L22" s="291" t="s">
        <v>131</v>
      </c>
      <c r="M22" s="291" t="s">
        <v>132</v>
      </c>
      <c r="N22" s="292" t="s">
        <v>133</v>
      </c>
    </row>
    <row r="23" spans="1:14" s="135" customFormat="1" ht="12.95" customHeight="1" x14ac:dyDescent="0.25">
      <c r="A23" s="232" t="s">
        <v>134</v>
      </c>
      <c r="B23" s="233" t="s">
        <v>134</v>
      </c>
      <c r="C23" s="234"/>
      <c r="D23" s="234">
        <v>231</v>
      </c>
      <c r="E23" s="234"/>
      <c r="F23" s="238" t="s">
        <v>135</v>
      </c>
      <c r="G23" s="235" t="s">
        <v>182</v>
      </c>
      <c r="H23" s="236" t="s">
        <v>140</v>
      </c>
      <c r="I23" s="236" t="s">
        <v>140</v>
      </c>
      <c r="J23" s="236" t="s">
        <v>140</v>
      </c>
      <c r="K23" s="236" t="s">
        <v>140</v>
      </c>
      <c r="L23" s="237">
        <v>380000</v>
      </c>
      <c r="M23" s="237">
        <v>0</v>
      </c>
      <c r="N23" s="293" t="s">
        <v>58</v>
      </c>
    </row>
    <row r="24" spans="1:14" s="135" customFormat="1" ht="12.95" customHeight="1" x14ac:dyDescent="0.25">
      <c r="A24" s="232" t="s">
        <v>134</v>
      </c>
      <c r="B24" s="233" t="s">
        <v>134</v>
      </c>
      <c r="C24" s="234"/>
      <c r="D24" s="234">
        <v>231</v>
      </c>
      <c r="E24" s="234"/>
      <c r="F24" s="238" t="s">
        <v>135</v>
      </c>
      <c r="G24" s="235" t="s">
        <v>185</v>
      </c>
      <c r="H24" s="236" t="s">
        <v>140</v>
      </c>
      <c r="I24" s="236" t="s">
        <v>140</v>
      </c>
      <c r="J24" s="236" t="s">
        <v>140</v>
      </c>
      <c r="K24" s="236" t="s">
        <v>140</v>
      </c>
      <c r="L24" s="237">
        <v>100000</v>
      </c>
      <c r="M24" s="237">
        <v>0</v>
      </c>
      <c r="N24" s="293" t="s">
        <v>59</v>
      </c>
    </row>
    <row r="25" spans="1:14" s="135" customFormat="1" ht="12.95" customHeight="1" x14ac:dyDescent="0.25">
      <c r="A25" s="232" t="s">
        <v>134</v>
      </c>
      <c r="B25" s="233" t="s">
        <v>134</v>
      </c>
      <c r="C25" s="234"/>
      <c r="D25" s="234">
        <v>231</v>
      </c>
      <c r="E25" s="234"/>
      <c r="F25" s="238" t="s">
        <v>135</v>
      </c>
      <c r="G25" s="235" t="s">
        <v>183</v>
      </c>
      <c r="H25" s="236" t="s">
        <v>140</v>
      </c>
      <c r="I25" s="236" t="s">
        <v>140</v>
      </c>
      <c r="J25" s="236" t="s">
        <v>140</v>
      </c>
      <c r="K25" s="236" t="s">
        <v>140</v>
      </c>
      <c r="L25" s="237">
        <v>100000</v>
      </c>
      <c r="M25" s="237">
        <v>0</v>
      </c>
      <c r="N25" s="293" t="s">
        <v>184</v>
      </c>
    </row>
    <row r="26" spans="1:14" s="135" customFormat="1" ht="12.95" customHeight="1" x14ac:dyDescent="0.25">
      <c r="A26" s="232" t="s">
        <v>134</v>
      </c>
      <c r="B26" s="233" t="s">
        <v>134</v>
      </c>
      <c r="C26" s="234"/>
      <c r="D26" s="234">
        <v>231</v>
      </c>
      <c r="E26" s="234"/>
      <c r="F26" s="238" t="s">
        <v>152</v>
      </c>
      <c r="G26" s="235" t="s">
        <v>161</v>
      </c>
      <c r="H26" s="236" t="s">
        <v>140</v>
      </c>
      <c r="I26" s="236" t="s">
        <v>140</v>
      </c>
      <c r="J26" s="236" t="s">
        <v>140</v>
      </c>
      <c r="K26" s="236" t="s">
        <v>140</v>
      </c>
      <c r="L26" s="237">
        <v>117600</v>
      </c>
      <c r="M26" s="237">
        <v>0</v>
      </c>
      <c r="N26" s="310" t="s">
        <v>186</v>
      </c>
    </row>
    <row r="27" spans="1:14" s="135" customFormat="1" ht="26.1" customHeight="1" x14ac:dyDescent="0.25">
      <c r="A27" s="232" t="s">
        <v>134</v>
      </c>
      <c r="B27" s="233" t="s">
        <v>134</v>
      </c>
      <c r="C27" s="234"/>
      <c r="D27" s="234">
        <v>231</v>
      </c>
      <c r="E27" s="234"/>
      <c r="F27" s="238" t="s">
        <v>180</v>
      </c>
      <c r="G27" s="235" t="s">
        <v>181</v>
      </c>
      <c r="H27" s="236" t="s">
        <v>140</v>
      </c>
      <c r="I27" s="236" t="s">
        <v>140</v>
      </c>
      <c r="J27" s="236" t="s">
        <v>140</v>
      </c>
      <c r="K27" s="236" t="s">
        <v>140</v>
      </c>
      <c r="L27" s="237">
        <v>0</v>
      </c>
      <c r="M27" s="237">
        <v>70000</v>
      </c>
      <c r="N27" s="293" t="s">
        <v>187</v>
      </c>
    </row>
    <row r="28" spans="1:14" s="135" customFormat="1" ht="12.95" customHeight="1" x14ac:dyDescent="0.25">
      <c r="A28" s="294" t="s">
        <v>134</v>
      </c>
      <c r="B28" s="233" t="s">
        <v>134</v>
      </c>
      <c r="C28" s="234"/>
      <c r="D28" s="234">
        <v>231</v>
      </c>
      <c r="E28" s="234"/>
      <c r="F28" s="238" t="s">
        <v>163</v>
      </c>
      <c r="G28" s="235" t="s">
        <v>160</v>
      </c>
      <c r="H28" s="236" t="s">
        <v>140</v>
      </c>
      <c r="I28" s="236" t="s">
        <v>140</v>
      </c>
      <c r="J28" s="236" t="s">
        <v>140</v>
      </c>
      <c r="K28" s="236" t="s">
        <v>140</v>
      </c>
      <c r="L28" s="237">
        <v>0</v>
      </c>
      <c r="M28" s="237">
        <v>15000</v>
      </c>
      <c r="N28" s="293" t="s">
        <v>188</v>
      </c>
    </row>
    <row r="29" spans="1:14" s="135" customFormat="1" ht="12.95" customHeight="1" x14ac:dyDescent="0.25">
      <c r="A29" s="294" t="s">
        <v>134</v>
      </c>
      <c r="B29" s="233" t="s">
        <v>134</v>
      </c>
      <c r="C29" s="234"/>
      <c r="D29" s="234">
        <v>231</v>
      </c>
      <c r="E29" s="234"/>
      <c r="F29" s="238" t="s">
        <v>146</v>
      </c>
      <c r="G29" s="235" t="s">
        <v>147</v>
      </c>
      <c r="H29" s="236" t="s">
        <v>140</v>
      </c>
      <c r="I29" s="236" t="s">
        <v>140</v>
      </c>
      <c r="J29" s="236" t="s">
        <v>140</v>
      </c>
      <c r="K29" s="236" t="s">
        <v>140</v>
      </c>
      <c r="L29" s="237">
        <v>0</v>
      </c>
      <c r="M29" s="237">
        <v>532600</v>
      </c>
      <c r="N29" s="293" t="s">
        <v>169</v>
      </c>
    </row>
    <row r="30" spans="1:14" s="135" customFormat="1" ht="12.95" customHeight="1" x14ac:dyDescent="0.25">
      <c r="A30" s="294" t="s">
        <v>134</v>
      </c>
      <c r="B30" s="233" t="s">
        <v>134</v>
      </c>
      <c r="C30" s="234"/>
      <c r="D30" s="234" t="s">
        <v>194</v>
      </c>
      <c r="E30" s="234"/>
      <c r="F30" s="238" t="s">
        <v>197</v>
      </c>
      <c r="G30" s="235" t="s">
        <v>196</v>
      </c>
      <c r="H30" s="236" t="s">
        <v>140</v>
      </c>
      <c r="I30" s="236" t="s">
        <v>140</v>
      </c>
      <c r="J30" s="236" t="s">
        <v>140</v>
      </c>
      <c r="K30" s="236" t="s">
        <v>140</v>
      </c>
      <c r="L30" s="237">
        <v>80000</v>
      </c>
      <c r="M30" s="237">
        <v>0</v>
      </c>
      <c r="N30" s="310" t="s">
        <v>200</v>
      </c>
    </row>
    <row r="31" spans="1:14" s="135" customFormat="1" ht="12.95" customHeight="1" x14ac:dyDescent="0.25">
      <c r="A31" s="294" t="s">
        <v>134</v>
      </c>
      <c r="B31" s="233" t="s">
        <v>134</v>
      </c>
      <c r="C31" s="234"/>
      <c r="D31" s="234" t="s">
        <v>139</v>
      </c>
      <c r="E31" s="234"/>
      <c r="F31" s="238" t="s">
        <v>195</v>
      </c>
      <c r="G31" s="235" t="s">
        <v>147</v>
      </c>
      <c r="H31" s="236" t="s">
        <v>140</v>
      </c>
      <c r="I31" s="236" t="s">
        <v>140</v>
      </c>
      <c r="J31" s="236" t="s">
        <v>140</v>
      </c>
      <c r="K31" s="236" t="s">
        <v>140</v>
      </c>
      <c r="L31" s="237">
        <v>0</v>
      </c>
      <c r="M31" s="237">
        <v>80000</v>
      </c>
      <c r="N31" s="310" t="s">
        <v>198</v>
      </c>
    </row>
    <row r="32" spans="1:14" s="135" customFormat="1" ht="12.95" customHeight="1" thickBot="1" x14ac:dyDescent="0.3">
      <c r="A32" s="294" t="s">
        <v>134</v>
      </c>
      <c r="B32" s="233" t="s">
        <v>134</v>
      </c>
      <c r="C32" s="234"/>
      <c r="D32" s="234" t="s">
        <v>194</v>
      </c>
      <c r="E32" s="234"/>
      <c r="F32" s="238" t="s">
        <v>193</v>
      </c>
      <c r="G32" s="235" t="s">
        <v>147</v>
      </c>
      <c r="H32" s="236" t="s">
        <v>140</v>
      </c>
      <c r="I32" s="236" t="s">
        <v>140</v>
      </c>
      <c r="J32" s="236" t="s">
        <v>140</v>
      </c>
      <c r="K32" s="236" t="s">
        <v>140</v>
      </c>
      <c r="L32" s="237">
        <v>0</v>
      </c>
      <c r="M32" s="237">
        <v>80000</v>
      </c>
      <c r="N32" s="293" t="s">
        <v>199</v>
      </c>
    </row>
    <row r="33" spans="1:14" s="136" customFormat="1" ht="14.1" customHeight="1" thickBot="1" x14ac:dyDescent="0.25">
      <c r="A33" s="331" t="s">
        <v>141</v>
      </c>
      <c r="B33" s="331"/>
      <c r="C33" s="331"/>
      <c r="D33" s="331"/>
      <c r="E33" s="331"/>
      <c r="F33" s="331"/>
      <c r="G33" s="331"/>
      <c r="H33" s="331"/>
      <c r="I33" s="331"/>
      <c r="J33" s="331"/>
      <c r="K33" s="331"/>
      <c r="L33" s="295">
        <f>SUM(L23:L32)</f>
        <v>777600</v>
      </c>
      <c r="M33" s="295">
        <f>SUM(M23:M32)</f>
        <v>777600</v>
      </c>
      <c r="N33" s="296" t="s">
        <v>23</v>
      </c>
    </row>
  </sheetData>
  <mergeCells count="3">
    <mergeCell ref="A10:K10"/>
    <mergeCell ref="A18:K18"/>
    <mergeCell ref="A33:K33"/>
  </mergeCells>
  <pageMargins left="0" right="0" top="1.1811023622047245" bottom="0.98425196850393704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CZ00303453&amp;C&amp;"-,Tučné"&amp;14&amp;A/2022
&amp;RRok 2022</oddHeader>
    <oddFooter>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6"/>
  <sheetViews>
    <sheetView tabSelected="1" topLeftCell="A16" workbookViewId="0">
      <selection activeCell="E6" sqref="E6"/>
    </sheetView>
  </sheetViews>
  <sheetFormatPr defaultRowHeight="15" x14ac:dyDescent="0.25"/>
  <cols>
    <col min="1" max="1" width="7.28515625" style="5" customWidth="1"/>
    <col min="2" max="2" width="7.7109375" style="5" customWidth="1"/>
    <col min="3" max="3" width="18" style="5" customWidth="1"/>
    <col min="4" max="4" width="25.28515625" style="5" customWidth="1"/>
    <col min="5" max="6" width="13.28515625" style="37" customWidth="1"/>
    <col min="7" max="7" width="15.7109375" style="39" customWidth="1"/>
    <col min="8" max="9" width="13.28515625" customWidth="1"/>
    <col min="10" max="10" width="15.7109375" customWidth="1"/>
  </cols>
  <sheetData>
    <row r="1" spans="1:17" s="1" customFormat="1" ht="18" customHeight="1" x14ac:dyDescent="0.25">
      <c r="A1" s="35" t="s">
        <v>0</v>
      </c>
      <c r="B1" s="41"/>
      <c r="C1" s="42"/>
      <c r="D1" s="36"/>
      <c r="E1" s="43"/>
      <c r="F1" s="44"/>
      <c r="H1" s="137" t="s">
        <v>142</v>
      </c>
    </row>
    <row r="2" spans="1:17" s="1" customFormat="1" ht="12" customHeight="1" thickBot="1" x14ac:dyDescent="0.3">
      <c r="A2" s="35"/>
      <c r="B2" s="41"/>
      <c r="C2" s="42"/>
      <c r="D2" s="36"/>
      <c r="E2" s="43"/>
      <c r="F2" s="44"/>
      <c r="H2" s="138" t="s">
        <v>143</v>
      </c>
    </row>
    <row r="3" spans="1:17" s="1" customFormat="1" ht="30.75" customHeight="1" thickBot="1" x14ac:dyDescent="0.3">
      <c r="A3" s="163" t="s">
        <v>1</v>
      </c>
      <c r="B3" s="164" t="s">
        <v>2</v>
      </c>
      <c r="C3" s="375" t="s">
        <v>3</v>
      </c>
      <c r="D3" s="375"/>
      <c r="E3" s="34" t="s">
        <v>53</v>
      </c>
      <c r="F3" s="34" t="s">
        <v>54</v>
      </c>
      <c r="G3" s="55" t="s">
        <v>55</v>
      </c>
      <c r="H3" s="144" t="s">
        <v>173</v>
      </c>
      <c r="I3" s="139" t="s">
        <v>144</v>
      </c>
      <c r="J3" s="139" t="s">
        <v>145</v>
      </c>
    </row>
    <row r="4" spans="1:17" ht="16.5" customHeight="1" thickBot="1" x14ac:dyDescent="0.3">
      <c r="A4" s="349" t="s">
        <v>7</v>
      </c>
      <c r="B4" s="350"/>
      <c r="C4" s="350"/>
      <c r="D4" s="283"/>
      <c r="E4" s="56">
        <v>69812553.75</v>
      </c>
      <c r="F4" s="56">
        <v>69463474.540000007</v>
      </c>
      <c r="G4" s="69">
        <v>68000000</v>
      </c>
      <c r="H4" s="213">
        <v>823726.18</v>
      </c>
      <c r="I4" s="214">
        <f>SUM(15483+129775.59+5032000+32000+3400505+186874.61+32000+32000+1481670.5+823726.18)</f>
        <v>11166034.879999999</v>
      </c>
      <c r="J4" s="146">
        <f>SUM(G4+I4)</f>
        <v>79166034.879999995</v>
      </c>
    </row>
    <row r="5" spans="1:17" x14ac:dyDescent="0.25">
      <c r="H5" s="299"/>
    </row>
    <row r="6" spans="1:17" ht="15.75" thickBot="1" x14ac:dyDescent="0.3"/>
    <row r="7" spans="1:17" ht="18" customHeight="1" x14ac:dyDescent="0.25">
      <c r="A7" s="363" t="s">
        <v>22</v>
      </c>
      <c r="B7" s="363"/>
      <c r="C7" s="363"/>
      <c r="D7" s="363"/>
      <c r="E7" s="363"/>
      <c r="F7" s="363"/>
      <c r="G7" s="364"/>
      <c r="H7" s="137" t="s">
        <v>142</v>
      </c>
      <c r="I7" s="140"/>
      <c r="J7" s="140"/>
      <c r="K7" s="140"/>
      <c r="L7" s="140"/>
      <c r="M7" s="140"/>
      <c r="N7" s="140"/>
      <c r="O7" s="140"/>
      <c r="P7" s="140"/>
      <c r="Q7" s="140"/>
    </row>
    <row r="8" spans="1:17" ht="12" customHeight="1" thickBot="1" x14ac:dyDescent="0.3">
      <c r="A8" s="365"/>
      <c r="B8" s="365"/>
      <c r="C8" s="365"/>
      <c r="D8" s="365"/>
      <c r="E8" s="365"/>
      <c r="F8" s="365"/>
      <c r="G8" s="366"/>
      <c r="H8" s="138" t="s">
        <v>143</v>
      </c>
    </row>
    <row r="9" spans="1:17" s="1" customFormat="1" ht="30.75" customHeight="1" thickBot="1" x14ac:dyDescent="0.3">
      <c r="A9" s="163" t="s">
        <v>1</v>
      </c>
      <c r="B9" s="164" t="s">
        <v>2</v>
      </c>
      <c r="C9" s="375" t="s">
        <v>3</v>
      </c>
      <c r="D9" s="375"/>
      <c r="E9" s="165" t="s">
        <v>53</v>
      </c>
      <c r="F9" s="165" t="s">
        <v>54</v>
      </c>
      <c r="G9" s="166" t="s">
        <v>55</v>
      </c>
      <c r="H9" s="174" t="s">
        <v>173</v>
      </c>
      <c r="I9" s="176" t="s">
        <v>144</v>
      </c>
      <c r="J9" s="175" t="s">
        <v>145</v>
      </c>
    </row>
    <row r="10" spans="1:17" s="1" customFormat="1" ht="42" customHeight="1" x14ac:dyDescent="0.25">
      <c r="A10" s="169" t="s">
        <v>4</v>
      </c>
      <c r="B10" s="170" t="s">
        <v>16</v>
      </c>
      <c r="C10" s="376" t="s">
        <v>49</v>
      </c>
      <c r="D10" s="376"/>
      <c r="E10" s="171">
        <v>-304528.58</v>
      </c>
      <c r="F10" s="171">
        <v>-4131622.88</v>
      </c>
      <c r="G10" s="172">
        <v>10000000</v>
      </c>
      <c r="H10" s="177">
        <v>0</v>
      </c>
      <c r="I10" s="178">
        <f>SUM(H10)</f>
        <v>0</v>
      </c>
      <c r="J10" s="179">
        <f>SUM(G10+I10)</f>
        <v>10000000</v>
      </c>
    </row>
    <row r="11" spans="1:17" s="1" customFormat="1" ht="15.95" customHeight="1" x14ac:dyDescent="0.25">
      <c r="A11" s="158" t="s">
        <v>4</v>
      </c>
      <c r="B11" s="159" t="s">
        <v>17</v>
      </c>
      <c r="C11" s="374" t="s">
        <v>45</v>
      </c>
      <c r="D11" s="374"/>
      <c r="E11" s="160">
        <v>0</v>
      </c>
      <c r="F11" s="161">
        <v>0</v>
      </c>
      <c r="G11" s="162">
        <v>12000000</v>
      </c>
      <c r="H11" s="247">
        <v>0</v>
      </c>
      <c r="I11" s="248">
        <f t="shared" ref="I11:I12" si="0">SUM(H11)</f>
        <v>0</v>
      </c>
      <c r="J11" s="249">
        <f t="shared" ref="J11:J12" si="1">SUM(G11+I11)</f>
        <v>12000000</v>
      </c>
    </row>
    <row r="12" spans="1:17" s="1" customFormat="1" ht="15.95" customHeight="1" thickBot="1" x14ac:dyDescent="0.3">
      <c r="A12" s="173" t="s">
        <v>4</v>
      </c>
      <c r="B12" s="250" t="s">
        <v>18</v>
      </c>
      <c r="C12" s="369" t="s">
        <v>46</v>
      </c>
      <c r="D12" s="369"/>
      <c r="E12" s="251">
        <v>0</v>
      </c>
      <c r="F12" s="252">
        <v>91832.59</v>
      </c>
      <c r="G12" s="258">
        <v>0</v>
      </c>
      <c r="H12" s="180">
        <v>0</v>
      </c>
      <c r="I12" s="181">
        <f t="shared" si="0"/>
        <v>0</v>
      </c>
      <c r="J12" s="182">
        <f t="shared" si="1"/>
        <v>0</v>
      </c>
    </row>
    <row r="13" spans="1:17" s="1" customFormat="1" ht="15.75" thickBot="1" x14ac:dyDescent="0.3">
      <c r="A13" s="370" t="s">
        <v>47</v>
      </c>
      <c r="B13" s="371"/>
      <c r="C13" s="371"/>
      <c r="D13" s="371"/>
      <c r="E13" s="167">
        <f>SUM(E10:E12)</f>
        <v>-304528.58</v>
      </c>
      <c r="F13" s="167">
        <f>SUM(F10:F12)</f>
        <v>-4039790.29</v>
      </c>
      <c r="G13" s="168">
        <f>SUM(G10:G12)</f>
        <v>22000000</v>
      </c>
      <c r="H13" s="183">
        <f t="shared" ref="H13:J13" si="2">SUM(H10:H12)</f>
        <v>0</v>
      </c>
      <c r="I13" s="184">
        <f t="shared" si="2"/>
        <v>0</v>
      </c>
      <c r="J13" s="185">
        <f t="shared" si="2"/>
        <v>22000000</v>
      </c>
    </row>
    <row r="14" spans="1:17" s="1" customFormat="1" ht="15.75" thickBot="1" x14ac:dyDescent="0.3">
      <c r="A14" s="49"/>
      <c r="B14" s="49"/>
      <c r="C14" s="49"/>
      <c r="E14" s="50"/>
      <c r="F14" s="50"/>
      <c r="G14" s="51"/>
      <c r="H14" s="300"/>
    </row>
    <row r="15" spans="1:17" s="1" customFormat="1" ht="18.75" customHeight="1" thickBot="1" x14ac:dyDescent="0.3">
      <c r="A15" s="351" t="s">
        <v>48</v>
      </c>
      <c r="B15" s="351"/>
      <c r="C15" s="351"/>
      <c r="D15" s="351"/>
      <c r="E15" s="47"/>
      <c r="I15" s="352">
        <f>SUM(J4+J13)</f>
        <v>101166034.88</v>
      </c>
      <c r="J15" s="353"/>
    </row>
    <row r="30" spans="1:8" ht="15.75" thickBot="1" x14ac:dyDescent="0.3"/>
    <row r="31" spans="1:8" s="1" customFormat="1" ht="18" customHeight="1" x14ac:dyDescent="0.25">
      <c r="A31" s="35" t="s">
        <v>8</v>
      </c>
      <c r="B31" s="41"/>
      <c r="C31" s="42"/>
      <c r="D31" s="36"/>
      <c r="E31" s="43"/>
      <c r="F31" s="44"/>
      <c r="H31" s="137" t="s">
        <v>142</v>
      </c>
    </row>
    <row r="32" spans="1:8" s="1" customFormat="1" ht="12" customHeight="1" thickBot="1" x14ac:dyDescent="0.3">
      <c r="A32" s="35"/>
      <c r="B32" s="41"/>
      <c r="C32" s="42"/>
      <c r="D32" s="36"/>
      <c r="E32" s="43"/>
      <c r="F32" s="44"/>
      <c r="H32" s="138" t="s">
        <v>143</v>
      </c>
    </row>
    <row r="33" spans="1:10" s="1" customFormat="1" ht="30.75" customHeight="1" thickBot="1" x14ac:dyDescent="0.3">
      <c r="A33" s="4" t="s">
        <v>60</v>
      </c>
      <c r="B33" s="354" t="s">
        <v>3</v>
      </c>
      <c r="C33" s="355"/>
      <c r="D33" s="78"/>
      <c r="E33" s="34" t="s">
        <v>53</v>
      </c>
      <c r="F33" s="34" t="s">
        <v>54</v>
      </c>
      <c r="G33" s="55" t="s">
        <v>55</v>
      </c>
      <c r="H33" s="144" t="s">
        <v>173</v>
      </c>
      <c r="I33" s="198" t="s">
        <v>144</v>
      </c>
      <c r="J33" s="139" t="s">
        <v>145</v>
      </c>
    </row>
    <row r="34" spans="1:10" ht="14.45" customHeight="1" x14ac:dyDescent="0.25">
      <c r="A34" s="59" t="s">
        <v>63</v>
      </c>
      <c r="B34" s="372" t="s">
        <v>19</v>
      </c>
      <c r="C34" s="373"/>
      <c r="D34" s="79"/>
      <c r="E34" s="60">
        <v>5999030</v>
      </c>
      <c r="F34" s="60">
        <v>5756328.9000000004</v>
      </c>
      <c r="G34" s="61">
        <v>6000000</v>
      </c>
      <c r="H34" s="275">
        <v>0</v>
      </c>
      <c r="I34" s="199">
        <v>500000</v>
      </c>
      <c r="J34" s="152">
        <f>SUM(G34+I34)</f>
        <v>6500000</v>
      </c>
    </row>
    <row r="35" spans="1:10" ht="14.45" customHeight="1" x14ac:dyDescent="0.25">
      <c r="A35" s="57" t="s">
        <v>74</v>
      </c>
      <c r="B35" s="88" t="s">
        <v>75</v>
      </c>
      <c r="C35" s="89"/>
      <c r="D35" s="80"/>
      <c r="E35" s="58">
        <v>9627669.8000000007</v>
      </c>
      <c r="F35" s="58">
        <v>8347938.8600000003</v>
      </c>
      <c r="G35" s="45">
        <v>10400000</v>
      </c>
      <c r="H35" s="253">
        <v>0</v>
      </c>
      <c r="I35" s="151">
        <f>SUM(15000+585000)</f>
        <v>600000</v>
      </c>
      <c r="J35" s="153">
        <f t="shared" ref="J35:J43" si="3">SUM(G35+I35)</f>
        <v>11000000</v>
      </c>
    </row>
    <row r="36" spans="1:10" ht="14.45" customHeight="1" x14ac:dyDescent="0.25">
      <c r="A36" s="57" t="s">
        <v>68</v>
      </c>
      <c r="B36" s="367" t="s">
        <v>69</v>
      </c>
      <c r="C36" s="368"/>
      <c r="D36" s="80"/>
      <c r="E36" s="58">
        <v>35211609.229999997</v>
      </c>
      <c r="F36" s="58">
        <v>34393638.109999999</v>
      </c>
      <c r="G36" s="45">
        <v>46036849.399999999</v>
      </c>
      <c r="H36" s="253">
        <v>663726.18000000005</v>
      </c>
      <c r="I36" s="297">
        <f>SUM(15483+32000+344850+32000+88495+32000+32000+32000+1690670.5+663726.18)</f>
        <v>2963224.68</v>
      </c>
      <c r="J36" s="153">
        <f t="shared" si="3"/>
        <v>49000074.079999998</v>
      </c>
    </row>
    <row r="37" spans="1:10" ht="14.45" customHeight="1" x14ac:dyDescent="0.25">
      <c r="A37" s="57" t="s">
        <v>64</v>
      </c>
      <c r="B37" s="88" t="s">
        <v>61</v>
      </c>
      <c r="C37" s="89"/>
      <c r="D37" s="80"/>
      <c r="E37" s="58">
        <v>119600</v>
      </c>
      <c r="F37" s="58">
        <v>82602.600000000006</v>
      </c>
      <c r="G37" s="45">
        <v>100000</v>
      </c>
      <c r="H37" s="253">
        <v>0</v>
      </c>
      <c r="I37" s="151">
        <v>0</v>
      </c>
      <c r="J37" s="153">
        <f t="shared" si="3"/>
        <v>100000</v>
      </c>
    </row>
    <row r="38" spans="1:10" ht="14.45" customHeight="1" x14ac:dyDescent="0.25">
      <c r="A38" s="53" t="s">
        <v>65</v>
      </c>
      <c r="B38" s="367" t="s">
        <v>62</v>
      </c>
      <c r="C38" s="368"/>
      <c r="D38" s="81"/>
      <c r="E38" s="54">
        <v>910802</v>
      </c>
      <c r="F38" s="54">
        <v>866731.65</v>
      </c>
      <c r="G38" s="52">
        <v>1700000</v>
      </c>
      <c r="H38" s="253">
        <v>0</v>
      </c>
      <c r="I38" s="151">
        <f>SUM(15000+268000+150000+500000)</f>
        <v>933000</v>
      </c>
      <c r="J38" s="153">
        <f t="shared" si="3"/>
        <v>2633000</v>
      </c>
    </row>
    <row r="39" spans="1:10" ht="14.45" customHeight="1" x14ac:dyDescent="0.25">
      <c r="A39" s="53" t="s">
        <v>71</v>
      </c>
      <c r="B39" s="367" t="s">
        <v>72</v>
      </c>
      <c r="C39" s="368"/>
      <c r="D39" s="81"/>
      <c r="E39" s="54">
        <v>1996896</v>
      </c>
      <c r="F39" s="54">
        <v>1723993.3</v>
      </c>
      <c r="G39" s="52">
        <v>2000000</v>
      </c>
      <c r="H39" s="253">
        <v>0</v>
      </c>
      <c r="I39" s="151">
        <v>6000</v>
      </c>
      <c r="J39" s="153">
        <f t="shared" si="3"/>
        <v>2006000</v>
      </c>
    </row>
    <row r="40" spans="1:10" ht="14.45" customHeight="1" x14ac:dyDescent="0.25">
      <c r="A40" s="53" t="s">
        <v>5</v>
      </c>
      <c r="B40" s="367" t="s">
        <v>6</v>
      </c>
      <c r="C40" s="368"/>
      <c r="D40" s="81"/>
      <c r="E40" s="54">
        <v>7956220</v>
      </c>
      <c r="F40" s="54">
        <v>6905030.3300000001</v>
      </c>
      <c r="G40" s="52">
        <v>8000000</v>
      </c>
      <c r="H40" s="253">
        <v>80000</v>
      </c>
      <c r="I40" s="151">
        <v>80000</v>
      </c>
      <c r="J40" s="153">
        <f t="shared" si="3"/>
        <v>8080000</v>
      </c>
    </row>
    <row r="41" spans="1:10" ht="14.45" customHeight="1" x14ac:dyDescent="0.25">
      <c r="A41" s="53" t="s">
        <v>104</v>
      </c>
      <c r="B41" s="88" t="s">
        <v>105</v>
      </c>
      <c r="C41" s="89"/>
      <c r="D41" s="81"/>
      <c r="E41" s="54">
        <v>0</v>
      </c>
      <c r="F41" s="54">
        <v>0</v>
      </c>
      <c r="G41" s="52">
        <v>200000</v>
      </c>
      <c r="H41" s="253">
        <v>0</v>
      </c>
      <c r="I41" s="151">
        <v>0</v>
      </c>
      <c r="J41" s="153">
        <f t="shared" si="3"/>
        <v>200000</v>
      </c>
    </row>
    <row r="42" spans="1:10" ht="14.45" customHeight="1" x14ac:dyDescent="0.25">
      <c r="A42" s="53" t="s">
        <v>66</v>
      </c>
      <c r="B42" s="367" t="s">
        <v>20</v>
      </c>
      <c r="C42" s="368"/>
      <c r="D42" s="81"/>
      <c r="E42" s="54">
        <v>5822229.8099999996</v>
      </c>
      <c r="F42" s="54">
        <v>5683452.1699999999</v>
      </c>
      <c r="G42" s="52">
        <v>8000000</v>
      </c>
      <c r="H42" s="276">
        <v>80000</v>
      </c>
      <c r="I42" s="215">
        <f>SUM(5000000+2409010+80000)</f>
        <v>7489010</v>
      </c>
      <c r="J42" s="153">
        <f t="shared" si="3"/>
        <v>15489010</v>
      </c>
    </row>
    <row r="43" spans="1:10" ht="14.45" customHeight="1" thickBot="1" x14ac:dyDescent="0.3">
      <c r="A43" s="66" t="s">
        <v>67</v>
      </c>
      <c r="B43" s="358" t="s">
        <v>21</v>
      </c>
      <c r="C43" s="359"/>
      <c r="D43" s="82"/>
      <c r="E43" s="67">
        <v>314196</v>
      </c>
      <c r="F43" s="67">
        <v>114196</v>
      </c>
      <c r="G43" s="68">
        <v>6000000</v>
      </c>
      <c r="H43" s="276">
        <v>0</v>
      </c>
      <c r="I43" s="298">
        <f>SUM(129775.59-344850-15000+620000+4874.61-1800000)</f>
        <v>-1405199.8</v>
      </c>
      <c r="J43" s="154">
        <f t="shared" si="3"/>
        <v>4594800.2</v>
      </c>
    </row>
    <row r="44" spans="1:10" ht="16.5" customHeight="1" thickBot="1" x14ac:dyDescent="0.3">
      <c r="A44" s="349" t="s">
        <v>15</v>
      </c>
      <c r="B44" s="350"/>
      <c r="C44" s="350"/>
      <c r="D44" s="283"/>
      <c r="E44" s="56">
        <f>SUM(E34:E43)</f>
        <v>67958252.840000004</v>
      </c>
      <c r="F44" s="56">
        <f>SUM(F34:F43)</f>
        <v>63873911.920000002</v>
      </c>
      <c r="G44" s="69">
        <f>SUM(G34:G43)</f>
        <v>88436849.400000006</v>
      </c>
      <c r="H44" s="213">
        <f t="shared" ref="H44:J44" si="4">SUM(H34:H43)</f>
        <v>823726.18</v>
      </c>
      <c r="I44" s="216">
        <f>SUM(I34:I43)</f>
        <v>11166034.879999999</v>
      </c>
      <c r="J44" s="146">
        <f t="shared" si="4"/>
        <v>99602884.280000001</v>
      </c>
    </row>
    <row r="45" spans="1:10" ht="15.95" customHeight="1" x14ac:dyDescent="0.25">
      <c r="A45" s="360" t="s">
        <v>108</v>
      </c>
      <c r="B45" s="360"/>
      <c r="C45" s="360"/>
      <c r="D45" s="360"/>
      <c r="E45" s="360"/>
      <c r="F45" s="360"/>
      <c r="G45" s="90">
        <v>60479736.100000001</v>
      </c>
      <c r="H45" s="91">
        <v>823726.18</v>
      </c>
      <c r="I45" s="91">
        <f>SUM(15483+129675.59+100+5032000+32000+3400505+186874.61+32000+32000+1481670.5+823726.18)</f>
        <v>11166034.879999999</v>
      </c>
      <c r="J45" s="90">
        <f>SUM(G45+I45)</f>
        <v>71645770.980000004</v>
      </c>
    </row>
    <row r="46" spans="1:10" ht="15.95" customHeight="1" thickBot="1" x14ac:dyDescent="0.3">
      <c r="A46" s="361" t="s">
        <v>107</v>
      </c>
      <c r="B46" s="361"/>
      <c r="C46" s="361"/>
      <c r="D46" s="361"/>
      <c r="E46" s="91"/>
      <c r="F46" s="91"/>
      <c r="G46" s="90">
        <v>27957113.300000001</v>
      </c>
      <c r="H46" s="90">
        <v>0</v>
      </c>
      <c r="I46" s="90">
        <v>0</v>
      </c>
      <c r="J46" s="90">
        <f>SUM(G46+I46)</f>
        <v>27957113.300000001</v>
      </c>
    </row>
    <row r="47" spans="1:10" x14ac:dyDescent="0.25">
      <c r="A47" s="362" t="s">
        <v>77</v>
      </c>
      <c r="B47" s="362"/>
      <c r="C47" s="362"/>
      <c r="D47" s="362"/>
      <c r="E47" s="362"/>
      <c r="F47" s="362"/>
      <c r="G47" s="362"/>
      <c r="H47" s="156"/>
      <c r="I47" s="156"/>
      <c r="J47" s="157"/>
    </row>
    <row r="48" spans="1:10" ht="15.75" thickBot="1" x14ac:dyDescent="0.3">
      <c r="A48" s="70"/>
      <c r="B48" s="70"/>
      <c r="C48" s="70"/>
      <c r="D48" s="70"/>
      <c r="E48" s="70"/>
      <c r="F48" s="70"/>
      <c r="G48" s="70"/>
      <c r="H48" s="263"/>
    </row>
    <row r="49" spans="1:17" ht="18" customHeight="1" x14ac:dyDescent="0.25">
      <c r="A49" s="363" t="s">
        <v>22</v>
      </c>
      <c r="B49" s="363"/>
      <c r="C49" s="363"/>
      <c r="D49" s="363"/>
      <c r="E49" s="363"/>
      <c r="F49" s="363"/>
      <c r="G49" s="364"/>
      <c r="H49" s="137" t="s">
        <v>142</v>
      </c>
      <c r="I49" s="140"/>
      <c r="J49" s="140"/>
      <c r="K49" s="140"/>
      <c r="L49" s="140"/>
      <c r="M49" s="140"/>
      <c r="N49" s="140"/>
      <c r="O49" s="140"/>
      <c r="P49" s="140"/>
      <c r="Q49" s="140"/>
    </row>
    <row r="50" spans="1:17" ht="12" customHeight="1" thickBot="1" x14ac:dyDescent="0.3">
      <c r="A50" s="365"/>
      <c r="B50" s="365"/>
      <c r="C50" s="365"/>
      <c r="D50" s="365"/>
      <c r="E50" s="365"/>
      <c r="F50" s="365"/>
      <c r="G50" s="366"/>
      <c r="H50" s="138" t="s">
        <v>143</v>
      </c>
    </row>
    <row r="51" spans="1:17" s="1" customFormat="1" ht="30.75" customHeight="1" thickBot="1" x14ac:dyDescent="0.3">
      <c r="A51" s="4" t="s">
        <v>1</v>
      </c>
      <c r="B51" s="72" t="s">
        <v>2</v>
      </c>
      <c r="C51" s="285" t="s">
        <v>3</v>
      </c>
      <c r="D51" s="78"/>
      <c r="E51" s="34" t="s">
        <v>53</v>
      </c>
      <c r="F51" s="34" t="s">
        <v>54</v>
      </c>
      <c r="G51" s="55" t="s">
        <v>55</v>
      </c>
      <c r="H51" s="139" t="s">
        <v>173</v>
      </c>
      <c r="I51" s="139" t="s">
        <v>144</v>
      </c>
      <c r="J51" s="139" t="s">
        <v>145</v>
      </c>
    </row>
    <row r="52" spans="1:17" ht="15" customHeight="1" thickBot="1" x14ac:dyDescent="0.3">
      <c r="A52" s="64" t="s">
        <v>4</v>
      </c>
      <c r="B52" s="73" t="s">
        <v>56</v>
      </c>
      <c r="C52" s="347" t="s">
        <v>57</v>
      </c>
      <c r="D52" s="348"/>
      <c r="E52" s="48">
        <v>1549772.33</v>
      </c>
      <c r="F52" s="48">
        <v>1549772.33</v>
      </c>
      <c r="G52" s="65">
        <v>1563150.6</v>
      </c>
      <c r="H52" s="145">
        <v>0</v>
      </c>
      <c r="I52" s="141">
        <v>0</v>
      </c>
      <c r="J52" s="155">
        <f>SUM(G52+I52)</f>
        <v>1563150.6</v>
      </c>
    </row>
    <row r="53" spans="1:17" ht="16.5" customHeight="1" thickBot="1" x14ac:dyDescent="0.3">
      <c r="A53" s="349" t="s">
        <v>73</v>
      </c>
      <c r="B53" s="350"/>
      <c r="C53" s="350"/>
      <c r="D53" s="283"/>
      <c r="E53" s="56">
        <f>SUM(E52)</f>
        <v>1549772.33</v>
      </c>
      <c r="F53" s="56">
        <f>SUM(F52)</f>
        <v>1549772.33</v>
      </c>
      <c r="G53" s="69">
        <f>SUM(G52)</f>
        <v>1563150.6</v>
      </c>
      <c r="H53" s="142">
        <f t="shared" ref="H53:J53" si="5">SUM(H52)</f>
        <v>0</v>
      </c>
      <c r="I53" s="142">
        <f t="shared" si="5"/>
        <v>0</v>
      </c>
      <c r="J53" s="142">
        <f t="shared" si="5"/>
        <v>1563150.6</v>
      </c>
    </row>
    <row r="54" spans="1:17" ht="5.25" customHeight="1" thickBot="1" x14ac:dyDescent="0.3">
      <c r="A54" s="284"/>
      <c r="B54" s="284"/>
      <c r="C54" s="284"/>
      <c r="D54" s="284"/>
      <c r="E54" s="284"/>
      <c r="F54" s="284"/>
      <c r="G54" s="284"/>
    </row>
    <row r="55" spans="1:17" s="1" customFormat="1" ht="18.75" customHeight="1" thickBot="1" x14ac:dyDescent="0.3">
      <c r="A55" s="351" t="s">
        <v>106</v>
      </c>
      <c r="B55" s="351"/>
      <c r="C55" s="351"/>
      <c r="D55" s="351"/>
      <c r="E55" s="351"/>
      <c r="I55" s="352">
        <f>SUM(J44+J53)</f>
        <v>101166034.88</v>
      </c>
      <c r="J55" s="353"/>
    </row>
    <row r="56" spans="1:17" s="46" customFormat="1" ht="5.25" customHeight="1" x14ac:dyDescent="0.25">
      <c r="A56" s="63"/>
      <c r="B56" s="63"/>
      <c r="C56" s="63"/>
      <c r="D56" s="63"/>
      <c r="E56" s="63"/>
      <c r="F56" s="62"/>
      <c r="G56" s="62"/>
    </row>
    <row r="57" spans="1:17" s="46" customFormat="1" ht="5.25" customHeight="1" x14ac:dyDescent="0.25">
      <c r="A57" s="63"/>
      <c r="B57" s="63"/>
      <c r="C57" s="63"/>
      <c r="D57" s="63"/>
      <c r="E57" s="63"/>
      <c r="F57" s="62"/>
      <c r="G57" s="62"/>
    </row>
    <row r="58" spans="1:17" s="46" customFormat="1" ht="5.25" customHeight="1" x14ac:dyDescent="0.25">
      <c r="A58" s="63"/>
      <c r="B58" s="63"/>
      <c r="C58" s="63"/>
      <c r="D58" s="63"/>
      <c r="E58" s="63"/>
      <c r="F58" s="62"/>
      <c r="G58" s="62"/>
    </row>
    <row r="59" spans="1:17" s="46" customFormat="1" ht="12" customHeight="1" x14ac:dyDescent="0.25">
      <c r="A59" s="63"/>
      <c r="B59" s="63"/>
      <c r="C59" s="63"/>
      <c r="D59" s="63"/>
      <c r="E59" s="63"/>
      <c r="F59" s="62"/>
      <c r="G59" s="62"/>
    </row>
    <row r="60" spans="1:17" s="46" customFormat="1" ht="12" customHeight="1" x14ac:dyDescent="0.25">
      <c r="A60" s="63"/>
      <c r="B60" s="63"/>
      <c r="C60" s="63"/>
      <c r="D60" s="63"/>
      <c r="E60" s="63"/>
      <c r="F60" s="62"/>
      <c r="G60" s="62"/>
    </row>
    <row r="61" spans="1:17" s="46" customFormat="1" ht="12" customHeight="1" x14ac:dyDescent="0.25">
      <c r="A61" s="63"/>
      <c r="B61" s="63"/>
      <c r="C61" s="63"/>
      <c r="D61" s="63"/>
      <c r="E61" s="63"/>
      <c r="F61" s="62"/>
      <c r="G61" s="62"/>
    </row>
    <row r="62" spans="1:17" s="46" customFormat="1" ht="12" customHeight="1" x14ac:dyDescent="0.25">
      <c r="A62" s="63"/>
      <c r="B62" s="63"/>
      <c r="C62" s="63"/>
      <c r="D62" s="63"/>
      <c r="E62" s="63"/>
      <c r="F62" s="62"/>
      <c r="G62" s="62"/>
    </row>
    <row r="63" spans="1:17" s="46" customFormat="1" ht="12" customHeight="1" x14ac:dyDescent="0.25">
      <c r="A63" s="63"/>
      <c r="B63" s="63"/>
      <c r="C63" s="63"/>
      <c r="D63" s="63"/>
      <c r="E63" s="63"/>
      <c r="F63" s="62"/>
      <c r="G63" s="62"/>
    </row>
    <row r="64" spans="1:17" s="46" customFormat="1" ht="12" customHeight="1" x14ac:dyDescent="0.25">
      <c r="A64" s="63"/>
      <c r="B64" s="63"/>
      <c r="C64" s="63"/>
      <c r="D64" s="63"/>
      <c r="E64" s="63"/>
      <c r="F64" s="62"/>
      <c r="G64" s="62"/>
    </row>
    <row r="65" spans="1:10" s="46" customFormat="1" ht="12" customHeight="1" x14ac:dyDescent="0.25">
      <c r="A65" s="63"/>
      <c r="B65" s="63"/>
      <c r="C65" s="63"/>
      <c r="D65" s="63"/>
      <c r="E65" s="63"/>
      <c r="F65" s="62"/>
      <c r="G65" s="62"/>
    </row>
    <row r="66" spans="1:10" s="46" customFormat="1" ht="12" customHeight="1" x14ac:dyDescent="0.25">
      <c r="A66" s="63"/>
      <c r="B66" s="63"/>
      <c r="C66" s="63"/>
      <c r="D66" s="63"/>
      <c r="E66" s="63"/>
      <c r="F66" s="62"/>
      <c r="G66" s="62"/>
    </row>
    <row r="67" spans="1:10" s="1" customFormat="1" ht="18" customHeight="1" thickBot="1" x14ac:dyDescent="0.3">
      <c r="A67" s="35" t="s">
        <v>8</v>
      </c>
      <c r="B67" s="41"/>
      <c r="C67" s="42"/>
      <c r="D67" s="36"/>
      <c r="E67" s="43"/>
      <c r="F67" s="44"/>
    </row>
    <row r="68" spans="1:10" s="1" customFormat="1" ht="18" customHeight="1" x14ac:dyDescent="0.25">
      <c r="A68" s="71" t="s">
        <v>78</v>
      </c>
      <c r="B68" s="71"/>
      <c r="C68" s="5"/>
      <c r="D68" s="5"/>
      <c r="E68" s="37"/>
      <c r="F68" s="37"/>
      <c r="G68" s="39"/>
      <c r="H68" s="137" t="s">
        <v>142</v>
      </c>
      <c r="I68"/>
      <c r="J68"/>
    </row>
    <row r="69" spans="1:10" ht="15.75" thickBot="1" x14ac:dyDescent="0.3">
      <c r="A69" s="74" t="s">
        <v>79</v>
      </c>
      <c r="B69" s="74"/>
      <c r="C69" s="74"/>
      <c r="D69" s="74"/>
      <c r="E69" s="75"/>
      <c r="F69" s="75"/>
      <c r="G69" s="76"/>
      <c r="H69" s="138" t="s">
        <v>143</v>
      </c>
      <c r="I69" s="77"/>
      <c r="J69" s="77"/>
    </row>
    <row r="70" spans="1:10" s="77" customFormat="1" ht="12" customHeight="1" thickBot="1" x14ac:dyDescent="0.25">
      <c r="A70" s="4" t="s">
        <v>1</v>
      </c>
      <c r="B70" s="72" t="s">
        <v>2</v>
      </c>
      <c r="C70" s="86" t="s">
        <v>3</v>
      </c>
      <c r="D70" s="354" t="s">
        <v>82</v>
      </c>
      <c r="E70" s="355"/>
      <c r="F70" s="355"/>
      <c r="G70" s="272" t="s">
        <v>55</v>
      </c>
      <c r="H70" s="144" t="s">
        <v>173</v>
      </c>
      <c r="I70" s="273" t="s">
        <v>144</v>
      </c>
      <c r="J70" s="274" t="s">
        <v>145</v>
      </c>
    </row>
    <row r="71" spans="1:10" s="1" customFormat="1" ht="18" customHeight="1" x14ac:dyDescent="0.25">
      <c r="A71" s="280">
        <v>1032</v>
      </c>
      <c r="B71" s="282">
        <v>5225</v>
      </c>
      <c r="C71" s="143" t="s">
        <v>9</v>
      </c>
      <c r="D71" s="356" t="s">
        <v>91</v>
      </c>
      <c r="E71" s="357"/>
      <c r="F71" s="357"/>
      <c r="G71" s="147">
        <v>4257</v>
      </c>
      <c r="H71" s="259">
        <v>0</v>
      </c>
      <c r="I71" s="260">
        <v>-387</v>
      </c>
      <c r="J71" s="261">
        <f>SUM(G71+I71)</f>
        <v>3870</v>
      </c>
    </row>
    <row r="72" spans="1:10" ht="18" customHeight="1" x14ac:dyDescent="0.25">
      <c r="A72" s="83">
        <v>2143</v>
      </c>
      <c r="B72" s="85">
        <v>5229</v>
      </c>
      <c r="C72" s="87" t="s">
        <v>10</v>
      </c>
      <c r="D72" s="335" t="s">
        <v>92</v>
      </c>
      <c r="E72" s="336"/>
      <c r="F72" s="336"/>
      <c r="G72" s="148">
        <v>13692</v>
      </c>
      <c r="H72" s="262">
        <v>0</v>
      </c>
      <c r="I72" s="260">
        <f t="shared" ref="I72:I93" si="6">SUM(H72)</f>
        <v>0</v>
      </c>
      <c r="J72" s="261">
        <f t="shared" ref="J72:J94" si="7">SUM(G72+I72)</f>
        <v>13692</v>
      </c>
    </row>
    <row r="73" spans="1:10" ht="18" customHeight="1" x14ac:dyDescent="0.25">
      <c r="A73" s="83">
        <v>2143</v>
      </c>
      <c r="B73" s="85">
        <v>5229</v>
      </c>
      <c r="C73" s="87" t="s">
        <v>10</v>
      </c>
      <c r="D73" s="335" t="s">
        <v>93</v>
      </c>
      <c r="E73" s="336"/>
      <c r="F73" s="336"/>
      <c r="G73" s="148">
        <v>4500</v>
      </c>
      <c r="H73" s="262">
        <v>0</v>
      </c>
      <c r="I73" s="260">
        <f t="shared" si="6"/>
        <v>0</v>
      </c>
      <c r="J73" s="261">
        <f t="shared" si="7"/>
        <v>4500</v>
      </c>
    </row>
    <row r="74" spans="1:10" ht="18" customHeight="1" x14ac:dyDescent="0.25">
      <c r="A74" s="83">
        <v>2292</v>
      </c>
      <c r="B74" s="85">
        <v>5323</v>
      </c>
      <c r="C74" s="87" t="s">
        <v>111</v>
      </c>
      <c r="D74" s="335" t="s">
        <v>112</v>
      </c>
      <c r="E74" s="336"/>
      <c r="F74" s="337"/>
      <c r="G74" s="148">
        <v>5000</v>
      </c>
      <c r="H74" s="262">
        <v>0</v>
      </c>
      <c r="I74" s="260">
        <f t="shared" si="6"/>
        <v>0</v>
      </c>
      <c r="J74" s="261">
        <f t="shared" si="7"/>
        <v>5000</v>
      </c>
    </row>
    <row r="75" spans="1:10" ht="14.1" customHeight="1" x14ac:dyDescent="0.25">
      <c r="A75" s="83">
        <v>2292</v>
      </c>
      <c r="B75" s="85">
        <v>5339</v>
      </c>
      <c r="C75" s="87" t="s">
        <v>109</v>
      </c>
      <c r="D75" s="335" t="s">
        <v>110</v>
      </c>
      <c r="E75" s="336"/>
      <c r="F75" s="337"/>
      <c r="G75" s="148">
        <v>324739.09999999998</v>
      </c>
      <c r="H75" s="262">
        <v>0</v>
      </c>
      <c r="I75" s="260">
        <f t="shared" si="6"/>
        <v>0</v>
      </c>
      <c r="J75" s="261">
        <f t="shared" si="7"/>
        <v>324739.09999999998</v>
      </c>
    </row>
    <row r="76" spans="1:10" ht="18" customHeight="1" x14ac:dyDescent="0.25">
      <c r="A76" s="83">
        <v>3119</v>
      </c>
      <c r="B76" s="85">
        <v>5331</v>
      </c>
      <c r="C76" s="87" t="s">
        <v>81</v>
      </c>
      <c r="D76" s="335" t="s">
        <v>94</v>
      </c>
      <c r="E76" s="336"/>
      <c r="F76" s="336"/>
      <c r="G76" s="148">
        <v>2940000</v>
      </c>
      <c r="H76" s="312">
        <v>0</v>
      </c>
      <c r="I76" s="260">
        <f t="shared" si="6"/>
        <v>0</v>
      </c>
      <c r="J76" s="261">
        <f t="shared" si="7"/>
        <v>2940000</v>
      </c>
    </row>
    <row r="77" spans="1:10" ht="18" customHeight="1" x14ac:dyDescent="0.25">
      <c r="A77" s="343">
        <v>3119</v>
      </c>
      <c r="B77" s="345">
        <v>5336</v>
      </c>
      <c r="C77" s="87" t="s">
        <v>80</v>
      </c>
      <c r="D77" s="335" t="s">
        <v>95</v>
      </c>
      <c r="E77" s="336"/>
      <c r="F77" s="336"/>
      <c r="G77" s="148">
        <v>12617.72</v>
      </c>
      <c r="H77" s="312">
        <v>12007.25</v>
      </c>
      <c r="I77" s="260">
        <f t="shared" si="6"/>
        <v>12007.25</v>
      </c>
      <c r="J77" s="261">
        <f t="shared" si="7"/>
        <v>24624.97</v>
      </c>
    </row>
    <row r="78" spans="1:10" ht="18" customHeight="1" x14ac:dyDescent="0.25">
      <c r="A78" s="344"/>
      <c r="B78" s="346"/>
      <c r="C78" s="87" t="s">
        <v>80</v>
      </c>
      <c r="D78" s="335" t="s">
        <v>96</v>
      </c>
      <c r="E78" s="336"/>
      <c r="F78" s="336"/>
      <c r="G78" s="148">
        <v>2226.66</v>
      </c>
      <c r="H78" s="312">
        <v>2118.9299999999998</v>
      </c>
      <c r="I78" s="260">
        <f t="shared" si="6"/>
        <v>2118.9299999999998</v>
      </c>
      <c r="J78" s="261">
        <f t="shared" si="7"/>
        <v>4345.59</v>
      </c>
    </row>
    <row r="79" spans="1:10" ht="18" customHeight="1" x14ac:dyDescent="0.25">
      <c r="A79" s="83">
        <v>3314</v>
      </c>
      <c r="B79" s="85">
        <v>5229</v>
      </c>
      <c r="C79" s="87" t="s">
        <v>10</v>
      </c>
      <c r="D79" s="335" t="s">
        <v>97</v>
      </c>
      <c r="E79" s="336"/>
      <c r="F79" s="336"/>
      <c r="G79" s="148">
        <v>550</v>
      </c>
      <c r="H79" s="262">
        <v>0</v>
      </c>
      <c r="I79" s="260">
        <f t="shared" si="6"/>
        <v>0</v>
      </c>
      <c r="J79" s="261">
        <f t="shared" si="7"/>
        <v>550</v>
      </c>
    </row>
    <row r="80" spans="1:10" ht="18" customHeight="1" x14ac:dyDescent="0.25">
      <c r="A80" s="311">
        <v>3329</v>
      </c>
      <c r="B80" s="85">
        <v>5223</v>
      </c>
      <c r="C80" s="87" t="s">
        <v>191</v>
      </c>
      <c r="D80" s="335" t="s">
        <v>192</v>
      </c>
      <c r="E80" s="336"/>
      <c r="F80" s="337"/>
      <c r="G80" s="148">
        <v>0</v>
      </c>
      <c r="H80" s="262">
        <v>70000</v>
      </c>
      <c r="I80" s="260">
        <f t="shared" si="6"/>
        <v>70000</v>
      </c>
      <c r="J80" s="261">
        <f t="shared" si="7"/>
        <v>70000</v>
      </c>
    </row>
    <row r="81" spans="1:10" ht="14.1" customHeight="1" x14ac:dyDescent="0.25">
      <c r="A81" s="83">
        <v>3419</v>
      </c>
      <c r="B81" s="85">
        <v>5222</v>
      </c>
      <c r="C81" s="87" t="s">
        <v>11</v>
      </c>
      <c r="D81" s="335" t="s">
        <v>84</v>
      </c>
      <c r="E81" s="336"/>
      <c r="F81" s="336"/>
      <c r="G81" s="148">
        <v>420000</v>
      </c>
      <c r="H81" s="262">
        <v>0</v>
      </c>
      <c r="I81" s="260">
        <f t="shared" si="6"/>
        <v>0</v>
      </c>
      <c r="J81" s="261">
        <f t="shared" si="7"/>
        <v>420000</v>
      </c>
    </row>
    <row r="82" spans="1:10" ht="14.1" customHeight="1" x14ac:dyDescent="0.25">
      <c r="A82" s="83">
        <v>3419</v>
      </c>
      <c r="B82" s="85">
        <v>5222</v>
      </c>
      <c r="C82" s="87" t="s">
        <v>11</v>
      </c>
      <c r="D82" s="335" t="s">
        <v>190</v>
      </c>
      <c r="E82" s="336"/>
      <c r="F82" s="336"/>
      <c r="G82" s="148">
        <v>0</v>
      </c>
      <c r="H82" s="262">
        <v>15000</v>
      </c>
      <c r="I82" s="260">
        <f t="shared" si="6"/>
        <v>15000</v>
      </c>
      <c r="J82" s="261">
        <f t="shared" si="7"/>
        <v>15000</v>
      </c>
    </row>
    <row r="83" spans="1:10" ht="18" customHeight="1" x14ac:dyDescent="0.25">
      <c r="A83" s="83">
        <v>3419</v>
      </c>
      <c r="B83" s="85">
        <v>6349</v>
      </c>
      <c r="C83" s="87" t="s">
        <v>83</v>
      </c>
      <c r="D83" s="335" t="s">
        <v>98</v>
      </c>
      <c r="E83" s="336"/>
      <c r="F83" s="336"/>
      <c r="G83" s="148">
        <v>20000</v>
      </c>
      <c r="H83" s="262">
        <v>0</v>
      </c>
      <c r="I83" s="260">
        <f t="shared" si="6"/>
        <v>0</v>
      </c>
      <c r="J83" s="261">
        <f t="shared" si="7"/>
        <v>20000</v>
      </c>
    </row>
    <row r="84" spans="1:10" ht="14.1" customHeight="1" x14ac:dyDescent="0.25">
      <c r="A84" s="83">
        <v>3421</v>
      </c>
      <c r="B84" s="85">
        <v>5222</v>
      </c>
      <c r="C84" s="87" t="s">
        <v>11</v>
      </c>
      <c r="D84" s="335" t="s">
        <v>85</v>
      </c>
      <c r="E84" s="336"/>
      <c r="F84" s="336"/>
      <c r="G84" s="148">
        <v>5000</v>
      </c>
      <c r="H84" s="262">
        <v>0</v>
      </c>
      <c r="I84" s="260">
        <f t="shared" si="6"/>
        <v>0</v>
      </c>
      <c r="J84" s="261">
        <f t="shared" si="7"/>
        <v>5000</v>
      </c>
    </row>
    <row r="85" spans="1:10" ht="18" customHeight="1" x14ac:dyDescent="0.25">
      <c r="A85" s="83">
        <v>3900</v>
      </c>
      <c r="B85" s="85">
        <v>5213</v>
      </c>
      <c r="C85" s="87" t="s">
        <v>170</v>
      </c>
      <c r="D85" s="340" t="s">
        <v>171</v>
      </c>
      <c r="E85" s="341"/>
      <c r="F85" s="342"/>
      <c r="G85" s="148">
        <v>0</v>
      </c>
      <c r="H85" s="262">
        <v>0</v>
      </c>
      <c r="I85" s="260">
        <v>12000</v>
      </c>
      <c r="J85" s="261">
        <f t="shared" ref="J85" si="8">SUM(G85+I85)</f>
        <v>12000</v>
      </c>
    </row>
    <row r="86" spans="1:10" ht="14.1" customHeight="1" x14ac:dyDescent="0.25">
      <c r="A86" s="83">
        <v>3900</v>
      </c>
      <c r="B86" s="85">
        <v>5222</v>
      </c>
      <c r="C86" s="87" t="s">
        <v>11</v>
      </c>
      <c r="D86" s="340" t="s">
        <v>86</v>
      </c>
      <c r="E86" s="341"/>
      <c r="F86" s="342"/>
      <c r="G86" s="148">
        <v>15000</v>
      </c>
      <c r="H86" s="262">
        <v>0</v>
      </c>
      <c r="I86" s="260">
        <f t="shared" si="6"/>
        <v>0</v>
      </c>
      <c r="J86" s="261">
        <f t="shared" si="7"/>
        <v>15000</v>
      </c>
    </row>
    <row r="87" spans="1:10" ht="14.1" customHeight="1" x14ac:dyDescent="0.25">
      <c r="A87" s="83">
        <v>3900</v>
      </c>
      <c r="B87" s="85">
        <v>5222</v>
      </c>
      <c r="C87" s="87" t="s">
        <v>11</v>
      </c>
      <c r="D87" s="340" t="s">
        <v>87</v>
      </c>
      <c r="E87" s="341"/>
      <c r="F87" s="342"/>
      <c r="G87" s="148">
        <v>15000</v>
      </c>
      <c r="H87" s="262">
        <v>0</v>
      </c>
      <c r="I87" s="260">
        <f t="shared" si="6"/>
        <v>0</v>
      </c>
      <c r="J87" s="261">
        <f t="shared" si="7"/>
        <v>15000</v>
      </c>
    </row>
    <row r="88" spans="1:10" ht="23.45" customHeight="1" x14ac:dyDescent="0.25">
      <c r="A88" s="83">
        <v>3900</v>
      </c>
      <c r="B88" s="85">
        <v>6323</v>
      </c>
      <c r="C88" s="87" t="s">
        <v>70</v>
      </c>
      <c r="D88" s="335" t="s">
        <v>88</v>
      </c>
      <c r="E88" s="336"/>
      <c r="F88" s="336"/>
      <c r="G88" s="148">
        <v>20000</v>
      </c>
      <c r="H88" s="262">
        <v>0</v>
      </c>
      <c r="I88" s="260">
        <f t="shared" si="6"/>
        <v>0</v>
      </c>
      <c r="J88" s="261">
        <f t="shared" si="7"/>
        <v>20000</v>
      </c>
    </row>
    <row r="89" spans="1:10" ht="23.45" customHeight="1" x14ac:dyDescent="0.25">
      <c r="A89" s="83">
        <v>5512</v>
      </c>
      <c r="B89" s="85">
        <v>5222</v>
      </c>
      <c r="C89" s="87" t="s">
        <v>11</v>
      </c>
      <c r="D89" s="335" t="s">
        <v>164</v>
      </c>
      <c r="E89" s="336"/>
      <c r="F89" s="337"/>
      <c r="G89" s="148">
        <v>0</v>
      </c>
      <c r="H89" s="262">
        <v>0</v>
      </c>
      <c r="I89" s="260">
        <f>SUM(15000)</f>
        <v>15000</v>
      </c>
      <c r="J89" s="261">
        <f t="shared" si="7"/>
        <v>15000</v>
      </c>
    </row>
    <row r="90" spans="1:10" s="2" customFormat="1" ht="18" customHeight="1" x14ac:dyDescent="0.25">
      <c r="A90" s="83">
        <v>6171</v>
      </c>
      <c r="B90" s="85">
        <v>5221</v>
      </c>
      <c r="C90" s="87" t="s">
        <v>12</v>
      </c>
      <c r="D90" s="335" t="s">
        <v>99</v>
      </c>
      <c r="E90" s="336"/>
      <c r="F90" s="336"/>
      <c r="G90" s="148">
        <v>19961</v>
      </c>
      <c r="H90" s="262">
        <v>0</v>
      </c>
      <c r="I90" s="260">
        <f t="shared" si="6"/>
        <v>0</v>
      </c>
      <c r="J90" s="261">
        <f t="shared" si="7"/>
        <v>19961</v>
      </c>
    </row>
    <row r="91" spans="1:10" ht="18" customHeight="1" x14ac:dyDescent="0.25">
      <c r="A91" s="83">
        <v>6171</v>
      </c>
      <c r="B91" s="85">
        <v>5229</v>
      </c>
      <c r="C91" s="87" t="s">
        <v>10</v>
      </c>
      <c r="D91" s="335" t="s">
        <v>100</v>
      </c>
      <c r="E91" s="336"/>
      <c r="F91" s="336"/>
      <c r="G91" s="148">
        <v>7488</v>
      </c>
      <c r="H91" s="262">
        <v>0</v>
      </c>
      <c r="I91" s="260">
        <f t="shared" si="6"/>
        <v>0</v>
      </c>
      <c r="J91" s="261">
        <f t="shared" si="7"/>
        <v>7488</v>
      </c>
    </row>
    <row r="92" spans="1:10" ht="14.1" customHeight="1" x14ac:dyDescent="0.25">
      <c r="A92" s="83">
        <v>6171</v>
      </c>
      <c r="B92" s="85">
        <v>5321</v>
      </c>
      <c r="C92" s="87" t="s">
        <v>13</v>
      </c>
      <c r="D92" s="335" t="s">
        <v>89</v>
      </c>
      <c r="E92" s="336"/>
      <c r="F92" s="336"/>
      <c r="G92" s="148">
        <v>30000</v>
      </c>
      <c r="H92" s="262">
        <v>0</v>
      </c>
      <c r="I92" s="260">
        <v>20000</v>
      </c>
      <c r="J92" s="261">
        <f t="shared" si="7"/>
        <v>50000</v>
      </c>
    </row>
    <row r="93" spans="1:10" ht="18" customHeight="1" x14ac:dyDescent="0.25">
      <c r="A93" s="279">
        <v>6171</v>
      </c>
      <c r="B93" s="281">
        <v>5329</v>
      </c>
      <c r="C93" s="264" t="s">
        <v>14</v>
      </c>
      <c r="D93" s="338" t="s">
        <v>90</v>
      </c>
      <c r="E93" s="339"/>
      <c r="F93" s="339"/>
      <c r="G93" s="265">
        <v>39220</v>
      </c>
      <c r="H93" s="266">
        <v>0</v>
      </c>
      <c r="I93" s="267">
        <f t="shared" si="6"/>
        <v>0</v>
      </c>
      <c r="J93" s="268">
        <f t="shared" si="7"/>
        <v>39220</v>
      </c>
    </row>
    <row r="94" spans="1:10" ht="17.25" customHeight="1" thickBot="1" x14ac:dyDescent="0.3">
      <c r="A94" s="84">
        <v>6221</v>
      </c>
      <c r="B94" s="254">
        <v>5331</v>
      </c>
      <c r="C94" s="255" t="s">
        <v>81</v>
      </c>
      <c r="D94" s="332" t="s">
        <v>165</v>
      </c>
      <c r="E94" s="333"/>
      <c r="F94" s="333"/>
      <c r="G94" s="256">
        <v>0</v>
      </c>
      <c r="H94" s="269">
        <v>0</v>
      </c>
      <c r="I94" s="270">
        <f>SUM(10000)</f>
        <v>10000</v>
      </c>
      <c r="J94" s="271">
        <f t="shared" si="7"/>
        <v>10000</v>
      </c>
    </row>
    <row r="95" spans="1:10" s="1" customFormat="1" ht="15.75" thickBot="1" x14ac:dyDescent="0.3">
      <c r="A95" s="334" t="s">
        <v>23</v>
      </c>
      <c r="B95" s="334"/>
      <c r="C95" s="334"/>
      <c r="D95" s="334"/>
      <c r="E95" s="334"/>
      <c r="F95" s="37"/>
      <c r="G95" s="149">
        <f>SUM(G71:G94)</f>
        <v>3899251.4800000004</v>
      </c>
      <c r="H95" s="150">
        <f t="shared" ref="H95:J95" si="9">SUM(H71:H94)</f>
        <v>99126.18</v>
      </c>
      <c r="I95" s="149">
        <f t="shared" si="9"/>
        <v>155739.18</v>
      </c>
      <c r="J95" s="257">
        <f t="shared" si="9"/>
        <v>4054990.66</v>
      </c>
    </row>
    <row r="96" spans="1:10" x14ac:dyDescent="0.25">
      <c r="A96" s="1"/>
      <c r="B96" s="1"/>
      <c r="C96" s="1"/>
      <c r="D96" s="1"/>
      <c r="E96" s="1"/>
      <c r="F96" s="38"/>
      <c r="G96" s="40"/>
      <c r="H96" s="1"/>
      <c r="I96" s="1"/>
      <c r="J96" s="1"/>
    </row>
  </sheetData>
  <mergeCells count="55">
    <mergeCell ref="C11:D11"/>
    <mergeCell ref="C3:D3"/>
    <mergeCell ref="A4:C4"/>
    <mergeCell ref="A7:G8"/>
    <mergeCell ref="C9:D9"/>
    <mergeCell ref="C10:D10"/>
    <mergeCell ref="B42:C42"/>
    <mergeCell ref="C12:D12"/>
    <mergeCell ref="A13:D13"/>
    <mergeCell ref="A15:D15"/>
    <mergeCell ref="I15:J15"/>
    <mergeCell ref="B33:C33"/>
    <mergeCell ref="B34:C34"/>
    <mergeCell ref="B36:C36"/>
    <mergeCell ref="B38:C38"/>
    <mergeCell ref="B39:C39"/>
    <mergeCell ref="B40:C40"/>
    <mergeCell ref="I55:J55"/>
    <mergeCell ref="D70:F70"/>
    <mergeCell ref="D71:F71"/>
    <mergeCell ref="B43:C43"/>
    <mergeCell ref="A44:C44"/>
    <mergeCell ref="A45:F45"/>
    <mergeCell ref="A46:D46"/>
    <mergeCell ref="A47:G47"/>
    <mergeCell ref="A49:G50"/>
    <mergeCell ref="A77:A78"/>
    <mergeCell ref="B77:B78"/>
    <mergeCell ref="D77:F77"/>
    <mergeCell ref="D78:F78"/>
    <mergeCell ref="C52:D52"/>
    <mergeCell ref="A53:C53"/>
    <mergeCell ref="A55:E55"/>
    <mergeCell ref="D87:F87"/>
    <mergeCell ref="D72:F72"/>
    <mergeCell ref="D73:F73"/>
    <mergeCell ref="D74:F74"/>
    <mergeCell ref="D75:F75"/>
    <mergeCell ref="D76:F76"/>
    <mergeCell ref="D79:F79"/>
    <mergeCell ref="D81:F81"/>
    <mergeCell ref="D83:F83"/>
    <mergeCell ref="D84:F84"/>
    <mergeCell ref="D86:F86"/>
    <mergeCell ref="D85:F85"/>
    <mergeCell ref="D82:F82"/>
    <mergeCell ref="D80:F80"/>
    <mergeCell ref="D94:F94"/>
    <mergeCell ref="A95:E95"/>
    <mergeCell ref="D88:F88"/>
    <mergeCell ref="D89:F89"/>
    <mergeCell ref="D90:F90"/>
    <mergeCell ref="D91:F91"/>
    <mergeCell ref="D92:F92"/>
    <mergeCell ref="D93:F93"/>
  </mergeCells>
  <pageMargins left="0" right="0" top="0.98425196850393704" bottom="0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CZ00303453&amp;C&amp;"-,Tučné"&amp;14&amp;A/2022
 ROZPOČET (RS, RO, RU)&amp;RRok 2022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Přehled o stavu rozpočtu 2022</vt:lpstr>
      <vt:lpstr>Rozpočtové opatření č. 11</vt:lpstr>
      <vt:lpstr>Příloha RO č. 11</vt:lpstr>
      <vt:lpstr>'Přehled o stavu rozpočtu 2022'!Názvy_tisku</vt:lpstr>
      <vt:lpstr>'Rozpočtové opatření č. 11'!Názvy_tisku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2022-11-22T08:50:46Z</cp:lastPrinted>
  <dcterms:created xsi:type="dcterms:W3CDTF">2021-02-27T14:36:32Z</dcterms:created>
  <dcterms:modified xsi:type="dcterms:W3CDTF">2024-01-11T07:09:17Z</dcterms:modified>
</cp:coreProperties>
</file>