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activeTab="2"/>
  </bookViews>
  <sheets>
    <sheet name="ROZPOČTOVÉ OPATŘENÍ č. 3 " sheetId="21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M47" i="16" l="1"/>
  <c r="L47" i="16"/>
  <c r="K47" i="16"/>
  <c r="J47" i="16"/>
  <c r="N45" i="16"/>
  <c r="M45" i="16"/>
  <c r="M111" i="21"/>
  <c r="E11" i="18"/>
  <c r="E9" i="18"/>
  <c r="M29" i="21"/>
  <c r="L29" i="21"/>
  <c r="M53" i="21"/>
  <c r="L53" i="21"/>
  <c r="L72" i="21"/>
  <c r="L111" i="21"/>
  <c r="M72" i="21"/>
  <c r="M22" i="21"/>
  <c r="L22" i="21"/>
  <c r="M16" i="21"/>
  <c r="L16" i="21"/>
  <c r="L10" i="21"/>
  <c r="M9" i="21"/>
  <c r="M8" i="21"/>
  <c r="M7" i="21"/>
  <c r="N43" i="16"/>
  <c r="M43" i="16"/>
  <c r="M44" i="16"/>
  <c r="N44" i="16"/>
  <c r="E19" i="18"/>
  <c r="E23" i="18"/>
  <c r="M40" i="16"/>
  <c r="M41" i="16"/>
  <c r="M42" i="16"/>
  <c r="M46" i="16"/>
  <c r="N40" i="16"/>
  <c r="N41" i="16"/>
  <c r="N42" i="16"/>
  <c r="N46" i="16"/>
  <c r="N47" i="16"/>
  <c r="N39" i="16"/>
  <c r="M14" i="16"/>
  <c r="M16" i="16"/>
  <c r="E41" i="18"/>
  <c r="C35" i="18"/>
  <c r="C34" i="18"/>
  <c r="D40" i="18"/>
  <c r="D39" i="18"/>
  <c r="E39" i="18"/>
  <c r="E42" i="18"/>
  <c r="C40" i="18"/>
  <c r="E28" i="18"/>
  <c r="N16" i="16"/>
  <c r="L16" i="16"/>
  <c r="K16" i="16"/>
  <c r="J16" i="16"/>
  <c r="J17" i="16"/>
  <c r="M39" i="16"/>
  <c r="L8" i="16"/>
  <c r="K8" i="16"/>
  <c r="C39" i="18"/>
  <c r="E40" i="18"/>
  <c r="D42" i="18"/>
  <c r="C42" i="18"/>
  <c r="C45" i="18"/>
  <c r="C47" i="18"/>
  <c r="C46" i="18"/>
  <c r="C36" i="18"/>
  <c r="M10" i="21"/>
  <c r="D35" i="18"/>
  <c r="D34" i="18"/>
  <c r="E13" i="18"/>
  <c r="E35" i="18"/>
  <c r="E46" i="18"/>
  <c r="D46" i="18"/>
  <c r="D36" i="18"/>
  <c r="D45" i="18"/>
  <c r="D47" i="18"/>
  <c r="E34" i="18"/>
  <c r="E36" i="18"/>
  <c r="E45" i="18"/>
  <c r="E47" i="18"/>
  <c r="J48" i="16"/>
</calcChain>
</file>

<file path=xl/sharedStrings.xml><?xml version="1.0" encoding="utf-8"?>
<sst xmlns="http://schemas.openxmlformats.org/spreadsheetml/2006/main" count="803" uniqueCount="242">
  <si>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</si>
  <si>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</si>
  <si>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</si>
  <si>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</si>
  <si>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</si>
  <si>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</si>
  <si>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</si>
  <si>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</si>
  <si>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</si>
  <si>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</si>
  <si>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</si>
  <si>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</si>
  <si>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</si>
  <si>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</si>
  <si>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</si>
  <si>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</si>
  <si>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</si>
  <si>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</si>
  <si>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</si>
  <si>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</si>
  <si>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</si>
  <si>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</si>
  <si>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</si>
  <si>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</si>
  <si>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</si>
  <si>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</si>
  <si>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</si>
  <si>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</si>
  <si>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</si>
  <si>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</si>
  <si>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</si>
  <si>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</si>
  <si>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</si>
  <si>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</si>
  <si>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</si>
  <si>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</si>
  <si>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</si>
  <si>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</si>
  <si>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</si>
  <si>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</si>
  <si>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</si>
  <si>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</si>
  <si>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</si>
  <si>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</si>
  <si>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</si>
  <si>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</si>
  <si>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</si>
  <si>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</si>
  <si>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</si>
  <si>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</si>
  <si>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</si>
  <si>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</si>
  <si>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</si>
  <si>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</si>
  <si>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</si>
  <si>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</si>
  <si>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</si>
  <si>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</si>
  <si>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</si>
  <si>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</si>
  <si>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</si>
  <si>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</si>
  <si>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</si>
  <si>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</si>
  <si>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</si>
  <si>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</si>
  <si>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</si>
  <si>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</si>
  <si>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</si>
  <si>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</si>
  <si>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</si>
  <si>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</si>
  <si>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</si>
  <si>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</si>
  <si>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</si>
  <si>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</si>
  <si>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</si>
  <si>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</si>
  <si>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</si>
  <si>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</si>
  <si>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</si>
  <si>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</si>
  <si>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</si>
  <si>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</si>
  <si>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</si>
  <si>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</si>
  <si>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</si>
  <si>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</si>
  <si>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</si>
  <si>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</si>
  <si>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</si>
  <si>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</si>
  <si>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</si>
  <si>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t>003419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</si>
  <si>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</si>
  <si>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</si>
  <si>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</si>
  <si>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</si>
  <si>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</si>
  <si>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</si>
  <si>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</si>
  <si>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</si>
  <si>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</si>
  <si>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</si>
  <si>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</si>
  <si>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</si>
  <si>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</si>
  <si>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</si>
  <si>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</si>
  <si>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</si>
  <si>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5175</t>
  </si>
  <si>
    <t>003429</t>
  </si>
  <si>
    <t>VESNICE ROKU - občerstvení</t>
  </si>
  <si>
    <t>003539</t>
  </si>
  <si>
    <t>5156</t>
  </si>
  <si>
    <t>5168</t>
  </si>
  <si>
    <t>003613</t>
  </si>
  <si>
    <t>003631</t>
  </si>
  <si>
    <t>5164</t>
  </si>
  <si>
    <t>5167</t>
  </si>
  <si>
    <t>005519</t>
  </si>
  <si>
    <t>6909</t>
  </si>
  <si>
    <t>002212</t>
  </si>
  <si>
    <t>6121</t>
  </si>
  <si>
    <t>ZDRAVOTNÍ STŘEDISKO - opravy a udržování</t>
  </si>
  <si>
    <t>003639</t>
  </si>
  <si>
    <t>003724</t>
  </si>
  <si>
    <t>II. (Změna - navýšení) Neinvestiční dotace na VEŘEJNĚ PROSPĚŠNÉ PRÁCE (VPP) - Úřad práce Šumperk</t>
  </si>
  <si>
    <t>5019</t>
  </si>
  <si>
    <t>5021</t>
  </si>
  <si>
    <t>5039</t>
  </si>
  <si>
    <t>5161</t>
  </si>
  <si>
    <t>5162</t>
  </si>
  <si>
    <t>5173</t>
  </si>
  <si>
    <t>006117</t>
  </si>
  <si>
    <t>Volby do Evropského parlamentu - refundace mzdy</t>
  </si>
  <si>
    <t>Volby do Evropského parlamentu - odměny členů OVK a dohody</t>
  </si>
  <si>
    <t>Volby do Evropského parlamentu - refundace SP a ZP</t>
  </si>
  <si>
    <t>Volby do Evropského parlamentu - materiál</t>
  </si>
  <si>
    <t>Volby do Evropského parlamentu - služby pošt</t>
  </si>
  <si>
    <t>Volby do Evropského parlamentu - služby elektronických komunikací</t>
  </si>
  <si>
    <t>Volby do Evropského parlamentu - cestovné</t>
  </si>
  <si>
    <t>Volby do Evropského parlamentu - ostatní neinvestiční výdaje</t>
  </si>
  <si>
    <t>98348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</si>
  <si>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</si>
  <si>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</si>
  <si>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</si>
  <si>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</si>
  <si>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</si>
  <si>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</si>
  <si>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</si>
  <si>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</si>
  <si>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</si>
  <si>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</si>
  <si>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Účelová neinvestiční dotace na VPP za 5/2019</t>
  </si>
  <si>
    <t>VI. Neinvestiční dotace pro JSDH Štíty - zabezpečení akceschopnosti - SR prostřednictvím KrÚ Olomouc</t>
  </si>
  <si>
    <t>14004</t>
  </si>
  <si>
    <t>JSDH Štíty - opravy a udržování</t>
  </si>
  <si>
    <t xml:space="preserve">Neinvestiční dotace pro JSDH Štíty - zabezpečení akceschopnosti </t>
  </si>
  <si>
    <t>VII. Neinvestiční dotace pro JSDH Štíty - pořízení, Tzh a oprava požární techniky a nákup věcného vybavení - Olomoucký kraj</t>
  </si>
  <si>
    <t>Neinvestiční dotace pro JSDH Štíty - pořízení, Tzh a oprava pož.techniky a nákup věc.vyb.</t>
  </si>
  <si>
    <t>2) Změny rozpočtu - vlastní - PŘÍJMY</t>
  </si>
  <si>
    <t>3) Změny rozpočtu - vlastní - VÝDAJE</t>
  </si>
  <si>
    <t>1334</t>
  </si>
  <si>
    <t>Odvody za odnětí půdy ze zemědělského půdního fond</t>
  </si>
  <si>
    <t>1343</t>
  </si>
  <si>
    <t>Poplatek za užívání veřejného prostranství</t>
  </si>
  <si>
    <t>2112</t>
  </si>
  <si>
    <t>LES - Příjmy z prod. zboží (již nakoup. za úč. prodeje)</t>
  </si>
  <si>
    <t>003319</t>
  </si>
  <si>
    <t>2321</t>
  </si>
  <si>
    <t>KULTURA - Přijaté neinvestiční dary na Setkání na pomezí Čech a Moravy</t>
  </si>
  <si>
    <t>003612</t>
  </si>
  <si>
    <t>2324</t>
  </si>
  <si>
    <t>BH - Přijaté nekapitálové příspěvky a náhrady</t>
  </si>
  <si>
    <t>2322</t>
  </si>
  <si>
    <t>VEŘEJNÉ OSVĚTLENÍ - Přijaté pojistné náhrady</t>
  </si>
  <si>
    <t>MH - Přijaté nekapitálové příspěvky a náhrady</t>
  </si>
  <si>
    <t>003719</t>
  </si>
  <si>
    <t>2212</t>
  </si>
  <si>
    <t>003721</t>
  </si>
  <si>
    <t>2111</t>
  </si>
  <si>
    <t>003722</t>
  </si>
  <si>
    <t>NEBEZPEČNÉ ODPADY - Přijaté nekapitálové příspěvky a náhrady</t>
  </si>
  <si>
    <t>6119</t>
  </si>
  <si>
    <t>LES - Lesní hospodářský plán</t>
  </si>
  <si>
    <t>NEBYTOVÉ HOSPODÁŘSTVÍ - opravy a udržování</t>
  </si>
  <si>
    <t>006399</t>
  </si>
  <si>
    <t>5362</t>
  </si>
  <si>
    <t>LES - Příjmy z poskytování služeb a výrobků - prodej dřeva</t>
  </si>
  <si>
    <t>OSTATNÍ FINANČNÍ OPERACE - odvody DPH</t>
  </si>
  <si>
    <t>ZDRAVOTNÍ STŘEDISKO - nákup ostatních služeb</t>
  </si>
  <si>
    <t>002321</t>
  </si>
  <si>
    <t>ČOV - nákup materiálu j.n.</t>
  </si>
  <si>
    <t>KOMUNIKACE - nákup ostatních služeb</t>
  </si>
  <si>
    <t>LES - Nákup materiálu j.n. - smrky, buky, materiál na opravy lesních cest apod.</t>
  </si>
  <si>
    <t>1337</t>
  </si>
  <si>
    <t>Poplatek za provoz, shrom.,.. a odstr. kom. odpadu</t>
  </si>
  <si>
    <t xml:space="preserve">KOMUNÁLNÍ ODPADY - Sankční platby přijaté - ČIŽP Praha 9 - podíl z pokuty </t>
  </si>
  <si>
    <t>OCHRANA OVZDUŠÍ - Sankční platby přijaté - CÚ pro Olomoucký kraj  - podíl z pokuty</t>
  </si>
  <si>
    <t xml:space="preserve">VESNICE ROKU - nákup máteriálu j.n. </t>
  </si>
  <si>
    <t>NEBEZPEČNÉ ODPADY - Příjmy z poskytování služeb a výrobků - uložení neb.odpadu</t>
  </si>
  <si>
    <t>6409-5909 rezerva na pokrytí neinvestičních výdajů libovolného § RS</t>
  </si>
  <si>
    <t>6409-6909 rererva na pokrytí neinvestičních výdajů libovolného § RS</t>
  </si>
  <si>
    <t>1-3/2019</t>
  </si>
  <si>
    <t>Úřad práce Šumperk - "VPP" - 3-5/2019</t>
  </si>
  <si>
    <t>VI.</t>
  </si>
  <si>
    <t>VII.</t>
  </si>
  <si>
    <t>00415</t>
  </si>
  <si>
    <t>5137</t>
  </si>
  <si>
    <t>JSDH Štíty - DDHM - nákup věcného vybavení</t>
  </si>
  <si>
    <t>4122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</si>
  <si>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</si>
  <si>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</si>
  <si>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</si>
  <si>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KOMUNIKACE - PHM</t>
  </si>
  <si>
    <t>003113</t>
  </si>
  <si>
    <t xml:space="preserve">ZŠ Štíty - projekt domovního plynovodu </t>
  </si>
  <si>
    <t>KULTURA - DDHM - pivní chlazení</t>
  </si>
  <si>
    <t>KULTURA - nájemné</t>
  </si>
  <si>
    <t>KULTURA - nákup ostatních služeb</t>
  </si>
  <si>
    <t>003329</t>
  </si>
  <si>
    <t>KOSTEL - materiál</t>
  </si>
  <si>
    <t>INVESTICE - sportovní hala</t>
  </si>
  <si>
    <t>ZDRAVOTNÍ STŘEDISKO - nájemné</t>
  </si>
  <si>
    <t>NBH - zřízení telekomunikační služby - sokolovna</t>
  </si>
  <si>
    <t>INVESTICE - dětské hřiště Řáholec</t>
  </si>
  <si>
    <t>PHM - bokimobil</t>
  </si>
  <si>
    <t>005219</t>
  </si>
  <si>
    <t>BOZP - školení</t>
  </si>
  <si>
    <t>JSDH Štíty - občerstvení</t>
  </si>
  <si>
    <t>PO - školení</t>
  </si>
  <si>
    <t>VIII. Neinvestiční dotace - Partnerské dny - Olomoucký kraj</t>
  </si>
  <si>
    <t>IV. OPRAVA - Neinvestiční dotace - Volby do Evropského parlamentu, SR prostřednictvím KrÚ Olomouc</t>
  </si>
  <si>
    <t>00581</t>
  </si>
  <si>
    <t>Neinvestiční dotace - Partnerské dny - Olomoucký kraj</t>
  </si>
  <si>
    <t>2143</t>
  </si>
  <si>
    <t>Partnerské dny - nákup služeb</t>
  </si>
  <si>
    <t>6123</t>
  </si>
  <si>
    <t>INVESTICE - nosič kontejnerů a vozidlo s alternativním pohonem</t>
  </si>
  <si>
    <t>VIII.</t>
  </si>
  <si>
    <t>Olomoucký kraj - Partnerské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</si>
</sst>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3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0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4" fillId="0" borderId="0"/>
    <xf numFmtId="0" fontId="25" fillId="0" borderId="0"/>
    <xf numFmtId="0" fontId="1" fillId="0" borderId="0"/>
    <xf numFmtId="0" fontId="1" fillId="0" borderId="0"/>
    <xf numFmtId="0" fontId="63" fillId="0" borderId="0"/>
    <xf numFmtId="0" fontId="15" fillId="0" borderId="0"/>
    <xf numFmtId="0" fontId="15" fillId="0" borderId="0"/>
  </cellStyleXfs>
  <cellXfs count="32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5" fillId="0" borderId="0" xfId="0" applyNumberFormat="1" applyFont="1" applyAlignment="1">
      <alignment horizontal="left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49" fontId="68" fillId="0" borderId="0" xfId="1" applyNumberFormat="1" applyFont="1" applyAlignment="1">
      <alignment horizontal="center" vertical="center"/>
    </xf>
    <xf numFmtId="4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49" fontId="65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70" fillId="0" borderId="0" xfId="0" applyNumberFormat="1" applyFont="1" applyFill="1" applyBorder="1" applyAlignment="1">
      <alignment vertical="center"/>
    </xf>
    <xf numFmtId="49" fontId="71" fillId="0" borderId="0" xfId="1" applyNumberFormat="1" applyFont="1" applyAlignment="1">
      <alignment horizontal="center" vertical="center"/>
    </xf>
    <xf numFmtId="4" fontId="71" fillId="0" borderId="0" xfId="1" applyNumberFormat="1" applyFont="1" applyAlignment="1">
      <alignment vertical="center"/>
    </xf>
    <xf numFmtId="0" fontId="7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2" fillId="8" borderId="17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0" applyNumberFormat="1" applyFont="1" applyFill="1" applyBorder="1" applyAlignment="1">
      <alignment horizontal="center" vertical="center"/>
    </xf>
    <xf numFmtId="49" fontId="74" fillId="8" borderId="18" xfId="1" applyNumberFormat="1" applyFont="1" applyFill="1" applyBorder="1" applyAlignment="1">
      <alignment horizontal="center" vertical="center"/>
    </xf>
    <xf numFmtId="4" fontId="74" fillId="8" borderId="18" xfId="1" applyNumberFormat="1" applyFont="1" applyFill="1" applyBorder="1" applyAlignment="1">
      <alignment horizontal="center" vertical="center"/>
    </xf>
    <xf numFmtId="0" fontId="74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2" fillId="8" borderId="20" xfId="0" applyNumberFormat="1" applyFont="1" applyFill="1" applyBorder="1" applyAlignment="1">
      <alignment horizontal="center" vertical="center"/>
    </xf>
    <xf numFmtId="49" fontId="73" fillId="8" borderId="20" xfId="0" applyNumberFormat="1" applyFont="1" applyFill="1" applyBorder="1" applyAlignment="1">
      <alignment horizontal="center" vertical="center"/>
    </xf>
    <xf numFmtId="49" fontId="74" fillId="8" borderId="20" xfId="1" applyNumberFormat="1" applyFont="1" applyFill="1" applyBorder="1" applyAlignment="1">
      <alignment horizontal="center" vertical="center"/>
    </xf>
    <xf numFmtId="4" fontId="74" fillId="8" borderId="20" xfId="1" applyNumberFormat="1" applyFont="1" applyFill="1" applyBorder="1" applyAlignment="1">
      <alignment horizontal="center" vertical="center"/>
    </xf>
    <xf numFmtId="0" fontId="74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5" fillId="8" borderId="18" xfId="1" applyNumberFormat="1" applyFont="1" applyFill="1" applyBorder="1" applyAlignment="1">
      <alignment vertical="center"/>
    </xf>
    <xf numFmtId="0" fontId="75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6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7" fillId="0" borderId="0" xfId="0" applyNumberFormat="1" applyFont="1" applyFill="1" applyBorder="1" applyAlignment="1">
      <alignment horizontal="left" vertical="center"/>
    </xf>
    <xf numFmtId="49" fontId="77" fillId="9" borderId="50" xfId="0" applyNumberFormat="1" applyFont="1" applyFill="1" applyBorder="1" applyAlignment="1">
      <alignment horizontal="center" vertical="center"/>
    </xf>
    <xf numFmtId="49" fontId="77" fillId="9" borderId="51" xfId="0" applyNumberFormat="1" applyFont="1" applyFill="1" applyBorder="1" applyAlignment="1">
      <alignment horizontal="center" vertical="center"/>
    </xf>
    <xf numFmtId="49" fontId="78" fillId="9" borderId="52" xfId="0" applyNumberFormat="1" applyFont="1" applyFill="1" applyBorder="1" applyAlignment="1">
      <alignment horizontal="center" vertical="center"/>
    </xf>
    <xf numFmtId="49" fontId="67" fillId="9" borderId="52" xfId="0" applyNumberFormat="1" applyFont="1" applyFill="1" applyBorder="1" applyAlignment="1">
      <alignment horizontal="center" vertical="center"/>
    </xf>
    <xf numFmtId="49" fontId="79" fillId="9" borderId="52" xfId="1" applyNumberFormat="1" applyFont="1" applyFill="1" applyBorder="1" applyAlignment="1">
      <alignment horizontal="center" vertical="center"/>
    </xf>
    <xf numFmtId="4" fontId="79" fillId="9" borderId="52" xfId="1" applyNumberFormat="1" applyFont="1" applyFill="1" applyBorder="1" applyAlignment="1">
      <alignment vertical="center"/>
    </xf>
    <xf numFmtId="49" fontId="77" fillId="9" borderId="53" xfId="0" applyNumberFormat="1" applyFont="1" applyFill="1" applyBorder="1" applyAlignment="1">
      <alignment horizontal="center" vertical="center"/>
    </xf>
    <xf numFmtId="49" fontId="77" fillId="9" borderId="54" xfId="0" applyNumberFormat="1" applyFont="1" applyFill="1" applyBorder="1" applyAlignment="1">
      <alignment horizontal="center" vertical="center"/>
    </xf>
    <xf numFmtId="49" fontId="78" fillId="9" borderId="55" xfId="0" applyNumberFormat="1" applyFont="1" applyFill="1" applyBorder="1" applyAlignment="1">
      <alignment horizontal="center" vertical="center"/>
    </xf>
    <xf numFmtId="49" fontId="78" fillId="9" borderId="54" xfId="0" applyNumberFormat="1" applyFont="1" applyFill="1" applyBorder="1" applyAlignment="1">
      <alignment horizontal="center" vertical="center"/>
    </xf>
    <xf numFmtId="49" fontId="67" fillId="9" borderId="54" xfId="0" applyNumberFormat="1" applyFont="1" applyFill="1" applyBorder="1" applyAlignment="1">
      <alignment horizontal="center" vertical="center"/>
    </xf>
    <xf numFmtId="49" fontId="79" fillId="9" borderId="54" xfId="1" applyNumberFormat="1" applyFont="1" applyFill="1" applyBorder="1" applyAlignment="1">
      <alignment horizontal="center" vertical="center"/>
    </xf>
    <xf numFmtId="4" fontId="79" fillId="9" borderId="54" xfId="1" applyNumberFormat="1" applyFont="1" applyFill="1" applyBorder="1" applyAlignment="1">
      <alignment vertical="center"/>
    </xf>
    <xf numFmtId="0" fontId="8" fillId="7" borderId="56" xfId="1" applyFont="1" applyFill="1" applyBorder="1" applyAlignment="1">
      <alignment horizontal="right" vertical="center" wrapText="1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7" xfId="1" applyFont="1" applyFill="1" applyBorder="1" applyAlignment="1">
      <alignment horizontal="right" vertical="center" wrapText="1"/>
    </xf>
    <xf numFmtId="49" fontId="77" fillId="9" borderId="58" xfId="0" applyNumberFormat="1" applyFont="1" applyFill="1" applyBorder="1" applyAlignment="1">
      <alignment horizontal="center" vertical="center"/>
    </xf>
    <xf numFmtId="49" fontId="77" fillId="9" borderId="55" xfId="0" applyNumberFormat="1" applyFont="1" applyFill="1" applyBorder="1" applyAlignment="1">
      <alignment horizontal="center" vertical="center"/>
    </xf>
    <xf numFmtId="49" fontId="67" fillId="9" borderId="55" xfId="0" applyNumberFormat="1" applyFont="1" applyFill="1" applyBorder="1" applyAlignment="1">
      <alignment horizontal="center" vertical="center"/>
    </xf>
    <xf numFmtId="49" fontId="79" fillId="9" borderId="55" xfId="1" applyNumberFormat="1" applyFont="1" applyFill="1" applyBorder="1" applyAlignment="1">
      <alignment horizontal="center" vertical="center"/>
    </xf>
    <xf numFmtId="4" fontId="79" fillId="9" borderId="55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4" fontId="67" fillId="9" borderId="52" xfId="1" applyNumberFormat="1" applyFont="1" applyFill="1" applyBorder="1" applyAlignment="1">
      <alignment vertical="center"/>
    </xf>
    <xf numFmtId="0" fontId="55" fillId="9" borderId="59" xfId="2" applyFont="1" applyFill="1" applyBorder="1" applyAlignment="1">
      <alignment vertical="center"/>
    </xf>
    <xf numFmtId="0" fontId="54" fillId="9" borderId="59" xfId="2" applyFont="1" applyFill="1" applyBorder="1" applyAlignment="1">
      <alignment vertical="center"/>
    </xf>
    <xf numFmtId="0" fontId="80" fillId="9" borderId="59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1" fillId="0" borderId="0" xfId="0" applyNumberFormat="1" applyFont="1" applyFill="1" applyAlignment="1" applyProtection="1">
      <alignment vertical="center"/>
    </xf>
    <xf numFmtId="0" fontId="82" fillId="0" borderId="0" xfId="0" applyFont="1" applyFill="1" applyAlignment="1" applyProtection="1">
      <alignment vertical="center"/>
    </xf>
    <xf numFmtId="164" fontId="81" fillId="11" borderId="0" xfId="0" applyNumberFormat="1" applyFont="1" applyFill="1" applyAlignment="1" applyProtection="1">
      <alignment vertical="center"/>
    </xf>
    <xf numFmtId="164" fontId="81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60" xfId="1" applyNumberFormat="1" applyFont="1" applyFill="1" applyBorder="1" applyAlignment="1">
      <alignment horizontal="right" vertical="center" wrapText="1"/>
    </xf>
    <xf numFmtId="0" fontId="7" fillId="7" borderId="60" xfId="1" applyFont="1" applyFill="1" applyBorder="1" applyAlignment="1">
      <alignment horizontal="right" vertical="center" wrapText="1"/>
    </xf>
    <xf numFmtId="164" fontId="14" fillId="7" borderId="60" xfId="1" applyNumberFormat="1" applyFont="1" applyFill="1" applyBorder="1" applyAlignment="1">
      <alignment horizontal="right" vertical="center" wrapText="1"/>
    </xf>
    <xf numFmtId="49" fontId="78" fillId="9" borderId="51" xfId="0" applyNumberFormat="1" applyFont="1" applyFill="1" applyBorder="1" applyAlignment="1">
      <alignment horizontal="center" vertical="center"/>
    </xf>
    <xf numFmtId="49" fontId="78" fillId="9" borderId="61" xfId="0" applyNumberFormat="1" applyFont="1" applyFill="1" applyBorder="1" applyAlignment="1">
      <alignment horizontal="center" vertical="center"/>
    </xf>
    <xf numFmtId="49" fontId="57" fillId="9" borderId="62" xfId="10" applyNumberFormat="1" applyFont="1" applyFill="1" applyBorder="1"/>
    <xf numFmtId="49" fontId="57" fillId="9" borderId="63" xfId="10" applyNumberFormat="1" applyFont="1" applyFill="1" applyBorder="1"/>
    <xf numFmtId="49" fontId="79" fillId="9" borderId="51" xfId="1" applyNumberFormat="1" applyFont="1" applyFill="1" applyBorder="1" applyAlignment="1">
      <alignment horizontal="center" vertical="center"/>
    </xf>
    <xf numFmtId="4" fontId="79" fillId="9" borderId="51" xfId="1" applyNumberFormat="1" applyFont="1" applyFill="1" applyBorder="1" applyAlignment="1">
      <alignment vertical="center"/>
    </xf>
    <xf numFmtId="49" fontId="57" fillId="9" borderId="64" xfId="10" applyNumberFormat="1" applyFont="1" applyFill="1" applyBorder="1"/>
    <xf numFmtId="49" fontId="78" fillId="9" borderId="65" xfId="0" applyNumberFormat="1" applyFont="1" applyFill="1" applyBorder="1" applyAlignment="1">
      <alignment horizontal="center" vertical="center"/>
    </xf>
    <xf numFmtId="49" fontId="78" fillId="9" borderId="66" xfId="0" applyNumberFormat="1" applyFont="1" applyFill="1" applyBorder="1" applyAlignment="1">
      <alignment horizontal="center" vertical="center"/>
    </xf>
    <xf numFmtId="49" fontId="57" fillId="9" borderId="67" xfId="10" applyNumberFormat="1" applyFont="1" applyFill="1" applyBorder="1"/>
    <xf numFmtId="49" fontId="79" fillId="9" borderId="65" xfId="1" applyNumberFormat="1" applyFont="1" applyFill="1" applyBorder="1" applyAlignment="1">
      <alignment horizontal="center" vertical="center"/>
    </xf>
    <xf numFmtId="4" fontId="79" fillId="9" borderId="65" xfId="1" applyNumberFormat="1" applyFont="1" applyFill="1" applyBorder="1" applyAlignment="1">
      <alignment vertical="center"/>
    </xf>
    <xf numFmtId="49" fontId="57" fillId="9" borderId="68" xfId="10" applyNumberFormat="1" applyFont="1" applyFill="1" applyBorder="1"/>
    <xf numFmtId="0" fontId="79" fillId="9" borderId="69" xfId="1" applyFont="1" applyFill="1" applyBorder="1" applyAlignment="1">
      <alignment vertical="center"/>
    </xf>
    <xf numFmtId="0" fontId="79" fillId="9" borderId="70" xfId="1" applyFont="1" applyFill="1" applyBorder="1" applyAlignment="1">
      <alignment vertical="center"/>
    </xf>
    <xf numFmtId="0" fontId="82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1" fillId="9" borderId="0" xfId="0" applyNumberFormat="1" applyFont="1" applyFill="1" applyAlignment="1" applyProtection="1">
      <alignment vertical="center"/>
    </xf>
    <xf numFmtId="0" fontId="76" fillId="9" borderId="0" xfId="0" applyFont="1" applyFill="1" applyAlignment="1">
      <alignment horizontal="right"/>
    </xf>
    <xf numFmtId="0" fontId="79" fillId="9" borderId="21" xfId="1" applyFont="1" applyFill="1" applyBorder="1" applyAlignment="1">
      <alignment vertical="center"/>
    </xf>
    <xf numFmtId="49" fontId="57" fillId="9" borderId="71" xfId="10" applyNumberFormat="1" applyFont="1" applyFill="1" applyBorder="1"/>
    <xf numFmtId="49" fontId="70" fillId="9" borderId="0" xfId="0" applyNumberFormat="1" applyFont="1" applyFill="1" applyBorder="1" applyAlignment="1">
      <alignment vertical="center"/>
    </xf>
    <xf numFmtId="49" fontId="69" fillId="9" borderId="0" xfId="0" applyNumberFormat="1" applyFont="1" applyFill="1" applyAlignment="1">
      <alignment horizontal="center" vertical="center"/>
    </xf>
    <xf numFmtId="49" fontId="69" fillId="9" borderId="0" xfId="4" applyNumberFormat="1" applyFont="1" applyFill="1" applyAlignment="1">
      <alignment horizontal="center" vertical="center"/>
    </xf>
    <xf numFmtId="4" fontId="69" fillId="9" borderId="0" xfId="4" applyNumberFormat="1" applyFont="1" applyFill="1" applyAlignment="1">
      <alignment vertical="center"/>
    </xf>
    <xf numFmtId="0" fontId="69" fillId="9" borderId="0" xfId="4" applyFont="1" applyFill="1" applyAlignment="1">
      <alignment vertical="center"/>
    </xf>
    <xf numFmtId="0" fontId="1" fillId="0" borderId="0" xfId="4"/>
    <xf numFmtId="49" fontId="74" fillId="8" borderId="18" xfId="4" applyNumberFormat="1" applyFont="1" applyFill="1" applyBorder="1" applyAlignment="1">
      <alignment horizontal="center" vertical="center"/>
    </xf>
    <xf numFmtId="4" fontId="74" fillId="8" borderId="18" xfId="4" applyNumberFormat="1" applyFont="1" applyFill="1" applyBorder="1" applyAlignment="1">
      <alignment horizontal="center" vertical="center"/>
    </xf>
    <xf numFmtId="0" fontId="74" fillId="8" borderId="19" xfId="4" applyFont="1" applyFill="1" applyBorder="1" applyAlignment="1">
      <alignment vertical="center"/>
    </xf>
    <xf numFmtId="49" fontId="67" fillId="9" borderId="51" xfId="0" applyNumberFormat="1" applyFont="1" applyFill="1" applyBorder="1" applyAlignment="1">
      <alignment horizontal="center" vertical="center"/>
    </xf>
    <xf numFmtId="49" fontId="79" fillId="9" borderId="51" xfId="4" applyNumberFormat="1" applyFont="1" applyFill="1" applyBorder="1" applyAlignment="1">
      <alignment horizontal="center" vertical="center"/>
    </xf>
    <xf numFmtId="4" fontId="79" fillId="9" borderId="51" xfId="4" applyNumberFormat="1" applyFont="1" applyFill="1" applyBorder="1" applyAlignment="1">
      <alignment vertical="center"/>
    </xf>
    <xf numFmtId="0" fontId="79" fillId="9" borderId="72" xfId="4" applyFont="1" applyFill="1" applyBorder="1" applyAlignment="1">
      <alignment vertical="center"/>
    </xf>
    <xf numFmtId="49" fontId="79" fillId="9" borderId="54" xfId="4" applyNumberFormat="1" applyFont="1" applyFill="1" applyBorder="1" applyAlignment="1">
      <alignment horizontal="center" vertical="center"/>
    </xf>
    <xf numFmtId="4" fontId="79" fillId="9" borderId="54" xfId="4" applyNumberFormat="1" applyFont="1" applyFill="1" applyBorder="1" applyAlignment="1">
      <alignment vertical="center"/>
    </xf>
    <xf numFmtId="0" fontId="25" fillId="0" borderId="0" xfId="4" applyFont="1" applyAlignment="1">
      <alignment horizontal="center"/>
    </xf>
    <xf numFmtId="4" fontId="75" fillId="8" borderId="18" xfId="4" applyNumberFormat="1" applyFont="1" applyFill="1" applyBorder="1" applyAlignment="1">
      <alignment vertical="center"/>
    </xf>
    <xf numFmtId="0" fontId="75" fillId="8" borderId="19" xfId="4" applyFont="1" applyFill="1" applyBorder="1" applyAlignment="1">
      <alignment vertical="center"/>
    </xf>
    <xf numFmtId="0" fontId="7" fillId="7" borderId="0" xfId="1" applyFont="1" applyFill="1" applyBorder="1" applyAlignment="1">
      <alignment horizontal="right" vertical="center" wrapText="1"/>
    </xf>
    <xf numFmtId="0" fontId="8" fillId="7" borderId="0" xfId="1" applyFont="1" applyFill="1" applyBorder="1" applyAlignment="1">
      <alignment horizontal="right" vertical="center" wrapText="1"/>
    </xf>
    <xf numFmtId="49" fontId="22" fillId="7" borderId="60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73" xfId="1" applyNumberFormat="1" applyFont="1" applyFill="1" applyBorder="1" applyAlignment="1">
      <alignment horizontal="right" vertical="center"/>
    </xf>
    <xf numFmtId="165" fontId="7" fillId="4" borderId="74" xfId="1" applyNumberFormat="1" applyFont="1" applyFill="1" applyBorder="1" applyAlignment="1">
      <alignment horizontal="right" vertical="center"/>
    </xf>
    <xf numFmtId="49" fontId="22" fillId="7" borderId="75" xfId="1" applyNumberFormat="1" applyFont="1" applyFill="1" applyBorder="1" applyAlignment="1">
      <alignment horizontal="right" vertical="center" wrapText="1"/>
    </xf>
    <xf numFmtId="0" fontId="7" fillId="7" borderId="76" xfId="1" applyFont="1" applyFill="1" applyBorder="1" applyAlignment="1">
      <alignment horizontal="right" vertical="center" wrapText="1"/>
    </xf>
    <xf numFmtId="0" fontId="8" fillId="7" borderId="76" xfId="1" applyFont="1" applyFill="1" applyBorder="1" applyAlignment="1">
      <alignment horizontal="right" vertical="center" wrapText="1"/>
    </xf>
    <xf numFmtId="165" fontId="7" fillId="4" borderId="77" xfId="1" applyNumberFormat="1" applyFont="1" applyFill="1" applyBorder="1" applyAlignment="1">
      <alignment horizontal="right" vertical="center"/>
    </xf>
    <xf numFmtId="165" fontId="7" fillId="4" borderId="78" xfId="1" applyNumberFormat="1" applyFont="1" applyFill="1" applyBorder="1" applyAlignment="1">
      <alignment horizontal="right" vertical="center"/>
    </xf>
    <xf numFmtId="165" fontId="7" fillId="4" borderId="79" xfId="1" applyNumberFormat="1" applyFont="1" applyFill="1" applyBorder="1" applyAlignment="1">
      <alignment horizontal="right" vertical="center"/>
    </xf>
    <xf numFmtId="0" fontId="22" fillId="7" borderId="80" xfId="1" applyFont="1" applyFill="1" applyBorder="1" applyAlignment="1">
      <alignment horizontal="right" vertical="center" wrapText="1"/>
    </xf>
    <xf numFmtId="0" fontId="7" fillId="7" borderId="80" xfId="1" applyFont="1" applyFill="1" applyBorder="1" applyAlignment="1">
      <alignment horizontal="right" vertical="center" wrapText="1"/>
    </xf>
    <xf numFmtId="0" fontId="8" fillId="7" borderId="80" xfId="1" applyFont="1" applyFill="1" applyBorder="1" applyAlignment="1">
      <alignment horizontal="right" vertical="center" wrapText="1"/>
    </xf>
    <xf numFmtId="0" fontId="7" fillId="7" borderId="81" xfId="1" applyFont="1" applyFill="1" applyBorder="1" applyAlignment="1">
      <alignment horizontal="right" vertical="center" wrapText="1"/>
    </xf>
    <xf numFmtId="0" fontId="8" fillId="7" borderId="81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49" fontId="61" fillId="9" borderId="0" xfId="2" applyNumberFormat="1" applyFont="1" applyFill="1" applyBorder="1" applyAlignment="1">
      <alignment vertical="center"/>
    </xf>
    <xf numFmtId="49" fontId="60" fillId="0" borderId="0" xfId="2" applyNumberFormat="1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/>
    </xf>
    <xf numFmtId="4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49" fontId="62" fillId="9" borderId="64" xfId="10" applyNumberFormat="1" applyFont="1" applyFill="1" applyBorder="1"/>
    <xf numFmtId="4" fontId="67" fillId="9" borderId="51" xfId="1" applyNumberFormat="1" applyFont="1" applyFill="1" applyBorder="1" applyAlignment="1">
      <alignment vertical="center"/>
    </xf>
    <xf numFmtId="0" fontId="22" fillId="7" borderId="82" xfId="1" applyFont="1" applyFill="1" applyBorder="1" applyAlignment="1">
      <alignment horizontal="right" vertical="center" wrapText="1"/>
    </xf>
    <xf numFmtId="0" fontId="7" fillId="7" borderId="82" xfId="1" applyFont="1" applyFill="1" applyBorder="1" applyAlignment="1">
      <alignment horizontal="right" vertical="center" wrapText="1"/>
    </xf>
    <xf numFmtId="0" fontId="8" fillId="7" borderId="82" xfId="1" applyFont="1" applyFill="1" applyBorder="1" applyAlignment="1">
      <alignment horizontal="right" vertical="center" wrapText="1"/>
    </xf>
    <xf numFmtId="0" fontId="7" fillId="7" borderId="83" xfId="1" applyFont="1" applyFill="1" applyBorder="1" applyAlignment="1">
      <alignment horizontal="right" vertical="center" wrapText="1"/>
    </xf>
    <xf numFmtId="165" fontId="7" fillId="12" borderId="57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83" xfId="1" applyNumberFormat="1" applyFont="1" applyFill="1" applyBorder="1" applyAlignment="1">
      <alignment horizontal="right" vertical="center"/>
    </xf>
    <xf numFmtId="165" fontId="7" fillId="13" borderId="84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85" xfId="1" applyNumberFormat="1" applyFont="1" applyFill="1" applyBorder="1" applyAlignment="1">
      <alignment horizontal="right" vertical="center"/>
    </xf>
    <xf numFmtId="0" fontId="58" fillId="7" borderId="81" xfId="1" applyFont="1" applyFill="1" applyBorder="1" applyAlignment="1">
      <alignment horizontal="right" vertical="center" wrapText="1"/>
    </xf>
    <xf numFmtId="49" fontId="73" fillId="8" borderId="86" xfId="0" applyNumberFormat="1" applyFont="1" applyFill="1" applyBorder="1" applyAlignment="1">
      <alignment horizontal="left" vertical="center"/>
    </xf>
    <xf numFmtId="49" fontId="73" fillId="8" borderId="87" xfId="0" applyNumberFormat="1" applyFont="1" applyFill="1" applyBorder="1" applyAlignment="1">
      <alignment horizontal="left" vertical="center"/>
    </xf>
    <xf numFmtId="49" fontId="73" fillId="8" borderId="88" xfId="0" applyNumberFormat="1" applyFont="1" applyFill="1" applyBorder="1" applyAlignment="1">
      <alignment horizontal="left" vertical="center"/>
    </xf>
    <xf numFmtId="49" fontId="73" fillId="8" borderId="17" xfId="0" applyNumberFormat="1" applyFont="1" applyFill="1" applyBorder="1" applyAlignment="1">
      <alignment horizontal="left" vertical="center"/>
    </xf>
    <xf numFmtId="49" fontId="73" fillId="8" borderId="18" xfId="0" applyNumberFormat="1" applyFont="1" applyFill="1" applyBorder="1" applyAlignment="1">
      <alignment horizontal="lef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2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20" fillId="7" borderId="84" xfId="1" applyFont="1" applyFill="1" applyBorder="1" applyAlignment="1">
      <alignment vertical="center"/>
    </xf>
    <xf numFmtId="0" fontId="21" fillId="7" borderId="84" xfId="1" applyFont="1" applyFill="1" applyBorder="1" applyAlignment="1">
      <alignment vertical="center"/>
    </xf>
    <xf numFmtId="0" fontId="59" fillId="7" borderId="84" xfId="1" applyFont="1" applyFill="1" applyBorder="1" applyAlignment="1">
      <alignment vertical="center"/>
    </xf>
    <xf numFmtId="0" fontId="20" fillId="7" borderId="89" xfId="1" applyFont="1" applyFill="1" applyBorder="1" applyAlignment="1">
      <alignment vertical="center"/>
    </xf>
    <xf numFmtId="0" fontId="20" fillId="7" borderId="9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91" xfId="1" applyFont="1" applyFill="1" applyBorder="1" applyAlignment="1">
      <alignment horizontal="center" vertical="center" wrapText="1"/>
    </xf>
    <xf numFmtId="0" fontId="8" fillId="2" borderId="92" xfId="1" applyFont="1" applyFill="1" applyBorder="1" applyAlignment="1">
      <alignment horizontal="center" vertical="center" wrapText="1"/>
    </xf>
    <xf numFmtId="0" fontId="8" fillId="2" borderId="93" xfId="1" applyFont="1" applyFill="1" applyBorder="1" applyAlignment="1">
      <alignment horizontal="center" vertical="center" wrapText="1"/>
    </xf>
    <xf numFmtId="0" fontId="8" fillId="2" borderId="9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9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82" xfId="1" applyFont="1" applyBorder="1" applyAlignment="1">
      <alignment horizontal="center" vertical="center" wrapText="1"/>
    </xf>
    <xf numFmtId="0" fontId="7" fillId="2" borderId="95" xfId="1" applyFont="1" applyFill="1" applyBorder="1" applyAlignment="1">
      <alignment horizontal="center" vertical="center" textRotation="90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56" xfId="1" applyFont="1" applyFill="1" applyBorder="1" applyAlignment="1">
      <alignment horizontal="right" vertical="center" wrapText="1"/>
    </xf>
    <xf numFmtId="0" fontId="12" fillId="0" borderId="96" xfId="1" applyFont="1" applyBorder="1" applyAlignment="1">
      <alignment horizontal="left" vertical="center" wrapText="1"/>
    </xf>
    <xf numFmtId="0" fontId="12" fillId="0" borderId="97" xfId="1" applyFont="1" applyBorder="1" applyAlignment="1">
      <alignment horizontal="left" vertical="center" wrapText="1"/>
    </xf>
    <xf numFmtId="0" fontId="11" fillId="0" borderId="9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99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100" xfId="1" applyFont="1" applyBorder="1" applyAlignment="1">
      <alignment vertical="center"/>
    </xf>
    <xf numFmtId="0" fontId="19" fillId="0" borderId="99" xfId="1" applyFont="1" applyBorder="1" applyAlignment="1">
      <alignment horizontal="center" vertical="center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92" xfId="1" applyFont="1" applyFill="1" applyBorder="1" applyAlignment="1">
      <alignment horizontal="left" vertical="center" wrapText="1"/>
    </xf>
    <xf numFmtId="0" fontId="7" fillId="2" borderId="102" xfId="1" applyFont="1" applyFill="1" applyBorder="1" applyAlignment="1">
      <alignment horizontal="center" vertical="center" textRotation="94" wrapText="1"/>
    </xf>
    <xf numFmtId="0" fontId="7" fillId="2" borderId="82" xfId="1" applyFont="1" applyFill="1" applyBorder="1" applyAlignment="1">
      <alignment horizontal="center" vertical="center" textRotation="94" wrapText="1"/>
    </xf>
    <xf numFmtId="0" fontId="7" fillId="2" borderId="81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165" fontId="11" fillId="0" borderId="99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8" fillId="2" borderId="103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7" fillId="2" borderId="95" xfId="1" applyFont="1" applyFill="1" applyBorder="1" applyAlignment="1">
      <alignment horizontal="center" vertical="center" wrapText="1"/>
    </xf>
    <xf numFmtId="0" fontId="17" fillId="2" borderId="101" xfId="1" applyFont="1" applyFill="1" applyBorder="1" applyAlignment="1">
      <alignment horizontal="center" vertical="center" wrapText="1"/>
    </xf>
    <xf numFmtId="0" fontId="20" fillId="2" borderId="102" xfId="1" applyFont="1" applyFill="1" applyBorder="1" applyAlignment="1">
      <alignment horizontal="center" vertical="center" wrapText="1"/>
    </xf>
    <xf numFmtId="0" fontId="20" fillId="2" borderId="82" xfId="1" applyFont="1" applyFill="1" applyBorder="1" applyAlignment="1">
      <alignment horizontal="center" vertical="center" wrapText="1"/>
    </xf>
    <xf numFmtId="0" fontId="20" fillId="2" borderId="81" xfId="1" applyFont="1" applyFill="1" applyBorder="1" applyAlignment="1">
      <alignment horizontal="center" vertical="center" wrapText="1"/>
    </xf>
    <xf numFmtId="0" fontId="17" fillId="2" borderId="95" xfId="1" applyFont="1" applyFill="1" applyBorder="1" applyAlignment="1">
      <alignment horizontal="center" vertical="center" textRotation="90" wrapText="1"/>
    </xf>
    <xf numFmtId="0" fontId="13" fillId="0" borderId="105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92" xfId="1" applyFont="1" applyFill="1" applyBorder="1" applyAlignment="1">
      <alignment horizontal="center" vertical="center" textRotation="90" wrapText="1"/>
    </xf>
    <xf numFmtId="0" fontId="8" fillId="7" borderId="104" xfId="1" applyFont="1" applyFill="1" applyBorder="1" applyAlignment="1">
      <alignment horizontal="right" vertical="center" wrapText="1"/>
    </xf>
    <xf numFmtId="0" fontId="8" fillId="7" borderId="93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selection activeCell="M16" sqref="M16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59</v>
      </c>
      <c r="B3" s="37"/>
      <c r="C3" s="37"/>
      <c r="D3" s="37"/>
    </row>
    <row r="4" spans="1:14" s="50" customFormat="1" ht="15.75" customHeight="1" thickBot="1" x14ac:dyDescent="0.3">
      <c r="A4" s="45" t="s">
        <v>127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49</v>
      </c>
      <c r="B5" s="52" t="s">
        <v>50</v>
      </c>
      <c r="C5" s="52" t="s">
        <v>51</v>
      </c>
      <c r="D5" s="52" t="s">
        <v>52</v>
      </c>
      <c r="E5" s="52" t="s">
        <v>53</v>
      </c>
      <c r="F5" s="53" t="s">
        <v>32</v>
      </c>
      <c r="G5" s="54" t="s">
        <v>33</v>
      </c>
      <c r="H5" s="54" t="s">
        <v>54</v>
      </c>
      <c r="I5" s="54" t="s">
        <v>1</v>
      </c>
      <c r="J5" s="54" t="s">
        <v>55</v>
      </c>
      <c r="K5" s="54" t="s">
        <v>56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3" t="s">
        <v>63</v>
      </c>
      <c r="B6" s="124" t="s">
        <v>63</v>
      </c>
      <c r="C6" s="170"/>
      <c r="D6" s="170">
        <v>231</v>
      </c>
      <c r="E6" s="171"/>
      <c r="F6" s="172" t="s">
        <v>37</v>
      </c>
      <c r="G6" s="173" t="s">
        <v>38</v>
      </c>
      <c r="H6" s="174">
        <v>0</v>
      </c>
      <c r="I6" s="174" t="s">
        <v>109</v>
      </c>
      <c r="J6" s="174">
        <v>0</v>
      </c>
      <c r="K6" s="174">
        <v>0</v>
      </c>
      <c r="L6" s="175">
        <v>59517</v>
      </c>
      <c r="M6" s="175">
        <v>0</v>
      </c>
      <c r="N6" s="176" t="s">
        <v>154</v>
      </c>
    </row>
    <row r="7" spans="1:14" ht="14.1" customHeight="1" x14ac:dyDescent="0.25">
      <c r="A7" s="129" t="s">
        <v>63</v>
      </c>
      <c r="B7" s="130" t="s">
        <v>63</v>
      </c>
      <c r="C7" s="170"/>
      <c r="D7" s="170">
        <v>231</v>
      </c>
      <c r="E7" s="171"/>
      <c r="F7" s="173" t="s">
        <v>39</v>
      </c>
      <c r="G7" s="173" t="s">
        <v>40</v>
      </c>
      <c r="H7" s="174">
        <v>0</v>
      </c>
      <c r="I7" s="174" t="s">
        <v>109</v>
      </c>
      <c r="J7" s="174">
        <v>0</v>
      </c>
      <c r="K7" s="174">
        <v>0</v>
      </c>
      <c r="L7" s="175"/>
      <c r="M7" s="175">
        <f>SUM(11194*3)+10834</f>
        <v>44416</v>
      </c>
      <c r="N7" s="176" t="s">
        <v>41</v>
      </c>
    </row>
    <row r="8" spans="1:14" ht="14.1" customHeight="1" x14ac:dyDescent="0.25">
      <c r="A8" s="129" t="s">
        <v>63</v>
      </c>
      <c r="B8" s="130" t="s">
        <v>63</v>
      </c>
      <c r="C8" s="170"/>
      <c r="D8" s="170">
        <v>231</v>
      </c>
      <c r="E8" s="171"/>
      <c r="F8" s="173" t="s">
        <v>39</v>
      </c>
      <c r="G8" s="173" t="s">
        <v>42</v>
      </c>
      <c r="H8" s="174">
        <v>0</v>
      </c>
      <c r="I8" s="174" t="s">
        <v>109</v>
      </c>
      <c r="J8" s="174">
        <v>0</v>
      </c>
      <c r="K8" s="174">
        <v>0</v>
      </c>
      <c r="L8" s="175"/>
      <c r="M8" s="175">
        <f>SUM(2798*3)+2708</f>
        <v>11102</v>
      </c>
      <c r="N8" s="176" t="s">
        <v>89</v>
      </c>
    </row>
    <row r="9" spans="1:14" ht="14.1" customHeight="1" thickBot="1" x14ac:dyDescent="0.3">
      <c r="A9" s="140" t="s">
        <v>63</v>
      </c>
      <c r="B9" s="141" t="s">
        <v>63</v>
      </c>
      <c r="C9" s="177"/>
      <c r="D9" s="177">
        <v>231</v>
      </c>
      <c r="E9" s="178"/>
      <c r="F9" s="179" t="s">
        <v>39</v>
      </c>
      <c r="G9" s="179" t="s">
        <v>43</v>
      </c>
      <c r="H9" s="180">
        <v>0</v>
      </c>
      <c r="I9" s="180" t="s">
        <v>109</v>
      </c>
      <c r="J9" s="180">
        <v>0</v>
      </c>
      <c r="K9" s="180">
        <v>0</v>
      </c>
      <c r="L9" s="181"/>
      <c r="M9" s="181">
        <f>SUM(1008*3)+975</f>
        <v>3999</v>
      </c>
      <c r="N9" s="182" t="s">
        <v>44</v>
      </c>
    </row>
    <row r="10" spans="1:14" s="74" customFormat="1" ht="14.1" customHeight="1" thickBot="1" x14ac:dyDescent="0.25">
      <c r="A10" s="246" t="s">
        <v>23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  <c r="L10" s="71">
        <f>SUM(L6:L9)</f>
        <v>59517</v>
      </c>
      <c r="M10" s="71">
        <f>SUM(M6:M9)</f>
        <v>59517</v>
      </c>
      <c r="N10" s="72"/>
    </row>
    <row r="11" spans="1:14" ht="9.9499999999999993" customHeight="1" x14ac:dyDescent="0.25">
      <c r="A11" s="42"/>
      <c r="B11" s="37"/>
      <c r="C11" s="37"/>
      <c r="D11" s="37"/>
    </row>
    <row r="12" spans="1:14" s="231" customFormat="1" ht="15.75" customHeight="1" thickBot="1" x14ac:dyDescent="0.25">
      <c r="A12" s="227" t="s">
        <v>155</v>
      </c>
      <c r="B12" s="228"/>
      <c r="C12" s="228"/>
      <c r="D12" s="228"/>
      <c r="E12" s="228"/>
      <c r="F12" s="228"/>
      <c r="G12" s="229"/>
      <c r="H12" s="229"/>
      <c r="I12" s="229"/>
      <c r="J12" s="229"/>
      <c r="K12" s="229"/>
      <c r="L12" s="230"/>
      <c r="M12" s="230"/>
    </row>
    <row r="13" spans="1:14" ht="15.75" customHeight="1" thickBot="1" x14ac:dyDescent="0.3">
      <c r="A13" s="51" t="s">
        <v>49</v>
      </c>
      <c r="B13" s="52" t="s">
        <v>50</v>
      </c>
      <c r="C13" s="52" t="s">
        <v>51</v>
      </c>
      <c r="D13" s="52" t="s">
        <v>52</v>
      </c>
      <c r="E13" s="52" t="s">
        <v>53</v>
      </c>
      <c r="F13" s="53" t="s">
        <v>32</v>
      </c>
      <c r="G13" s="54" t="s">
        <v>33</v>
      </c>
      <c r="H13" s="54" t="s">
        <v>54</v>
      </c>
      <c r="I13" s="54" t="s">
        <v>1</v>
      </c>
      <c r="J13" s="54" t="s">
        <v>55</v>
      </c>
      <c r="K13" s="54" t="s">
        <v>56</v>
      </c>
      <c r="L13" s="55" t="s">
        <v>34</v>
      </c>
      <c r="M13" s="55" t="s">
        <v>35</v>
      </c>
      <c r="N13" s="56" t="s">
        <v>36</v>
      </c>
    </row>
    <row r="14" spans="1:14" ht="14.1" customHeight="1" x14ac:dyDescent="0.25">
      <c r="A14" s="123" t="s">
        <v>63</v>
      </c>
      <c r="B14" s="124" t="s">
        <v>63</v>
      </c>
      <c r="C14" s="170"/>
      <c r="D14" s="170">
        <v>231</v>
      </c>
      <c r="E14" s="171"/>
      <c r="F14" s="190" t="s">
        <v>37</v>
      </c>
      <c r="G14" s="173" t="s">
        <v>38</v>
      </c>
      <c r="H14" s="174">
        <v>0</v>
      </c>
      <c r="I14" s="174" t="s">
        <v>156</v>
      </c>
      <c r="J14" s="174">
        <v>0</v>
      </c>
      <c r="K14" s="174">
        <v>0</v>
      </c>
      <c r="L14" s="175">
        <v>150000</v>
      </c>
      <c r="M14" s="175">
        <v>0</v>
      </c>
      <c r="N14" s="232" t="s">
        <v>158</v>
      </c>
    </row>
    <row r="15" spans="1:14" ht="14.1" customHeight="1" thickBot="1" x14ac:dyDescent="0.3">
      <c r="A15" s="140" t="s">
        <v>63</v>
      </c>
      <c r="B15" s="141" t="s">
        <v>63</v>
      </c>
      <c r="C15" s="177"/>
      <c r="D15" s="177">
        <v>231</v>
      </c>
      <c r="E15" s="178"/>
      <c r="F15" s="179" t="s">
        <v>45</v>
      </c>
      <c r="G15" s="179" t="s">
        <v>91</v>
      </c>
      <c r="H15" s="180">
        <v>0</v>
      </c>
      <c r="I15" s="174" t="s">
        <v>156</v>
      </c>
      <c r="J15" s="180">
        <v>0</v>
      </c>
      <c r="K15" s="180">
        <v>0</v>
      </c>
      <c r="L15" s="181"/>
      <c r="M15" s="181">
        <v>150000</v>
      </c>
      <c r="N15" s="176" t="s">
        <v>157</v>
      </c>
    </row>
    <row r="16" spans="1:14" s="74" customFormat="1" ht="14.1" customHeight="1" thickBot="1" x14ac:dyDescent="0.25">
      <c r="A16" s="246" t="s">
        <v>23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71">
        <f>SUM(L14:L15)</f>
        <v>150000</v>
      </c>
      <c r="M16" s="71">
        <f>SUM(M14:M15)</f>
        <v>150000</v>
      </c>
      <c r="N16" s="72"/>
    </row>
    <row r="17" spans="1:14" ht="9.9499999999999993" customHeight="1" x14ac:dyDescent="0.25">
      <c r="A17" s="42"/>
      <c r="B17" s="37"/>
      <c r="C17" s="37"/>
      <c r="D17" s="37"/>
    </row>
    <row r="18" spans="1:14" s="231" customFormat="1" ht="15.75" customHeight="1" thickBot="1" x14ac:dyDescent="0.25">
      <c r="A18" s="227" t="s">
        <v>159</v>
      </c>
      <c r="B18" s="228"/>
      <c r="C18" s="228"/>
      <c r="D18" s="228"/>
      <c r="E18" s="228"/>
      <c r="F18" s="228"/>
      <c r="G18" s="229"/>
      <c r="H18" s="229"/>
      <c r="I18" s="229"/>
      <c r="J18" s="229"/>
      <c r="K18" s="229"/>
      <c r="L18" s="230"/>
      <c r="M18" s="230"/>
    </row>
    <row r="19" spans="1:14" ht="15.75" customHeight="1" thickBot="1" x14ac:dyDescent="0.3">
      <c r="A19" s="51" t="s">
        <v>49</v>
      </c>
      <c r="B19" s="52" t="s">
        <v>50</v>
      </c>
      <c r="C19" s="52" t="s">
        <v>51</v>
      </c>
      <c r="D19" s="52" t="s">
        <v>52</v>
      </c>
      <c r="E19" s="52" t="s">
        <v>53</v>
      </c>
      <c r="F19" s="53" t="s">
        <v>32</v>
      </c>
      <c r="G19" s="54" t="s">
        <v>33</v>
      </c>
      <c r="H19" s="54" t="s">
        <v>54</v>
      </c>
      <c r="I19" s="54" t="s">
        <v>1</v>
      </c>
      <c r="J19" s="54" t="s">
        <v>55</v>
      </c>
      <c r="K19" s="54" t="s">
        <v>56</v>
      </c>
      <c r="L19" s="55" t="s">
        <v>34</v>
      </c>
      <c r="M19" s="55" t="s">
        <v>35</v>
      </c>
      <c r="N19" s="56" t="s">
        <v>36</v>
      </c>
    </row>
    <row r="20" spans="1:14" ht="14.1" customHeight="1" x14ac:dyDescent="0.25">
      <c r="A20" s="123" t="s">
        <v>63</v>
      </c>
      <c r="B20" s="124" t="s">
        <v>63</v>
      </c>
      <c r="C20" s="170"/>
      <c r="D20" s="170">
        <v>231</v>
      </c>
      <c r="E20" s="171"/>
      <c r="F20" s="190" t="s">
        <v>37</v>
      </c>
      <c r="G20" s="173" t="s">
        <v>211</v>
      </c>
      <c r="H20" s="174">
        <v>0</v>
      </c>
      <c r="I20" s="174" t="s">
        <v>208</v>
      </c>
      <c r="J20" s="174">
        <v>0</v>
      </c>
      <c r="K20" s="174">
        <v>0</v>
      </c>
      <c r="L20" s="175">
        <v>77500</v>
      </c>
      <c r="M20" s="175">
        <v>0</v>
      </c>
      <c r="N20" s="232" t="s">
        <v>160</v>
      </c>
    </row>
    <row r="21" spans="1:14" ht="14.1" customHeight="1" thickBot="1" x14ac:dyDescent="0.3">
      <c r="A21" s="140" t="s">
        <v>63</v>
      </c>
      <c r="B21" s="141" t="s">
        <v>63</v>
      </c>
      <c r="C21" s="177"/>
      <c r="D21" s="177">
        <v>231</v>
      </c>
      <c r="E21" s="178"/>
      <c r="F21" s="179" t="s">
        <v>45</v>
      </c>
      <c r="G21" s="179" t="s">
        <v>209</v>
      </c>
      <c r="H21" s="180">
        <v>0</v>
      </c>
      <c r="I21" s="174" t="s">
        <v>208</v>
      </c>
      <c r="J21" s="180">
        <v>0</v>
      </c>
      <c r="K21" s="180">
        <v>0</v>
      </c>
      <c r="L21" s="181"/>
      <c r="M21" s="181">
        <v>77500</v>
      </c>
      <c r="N21" s="176" t="s">
        <v>210</v>
      </c>
    </row>
    <row r="22" spans="1:14" s="74" customFormat="1" ht="14.1" customHeight="1" thickBot="1" x14ac:dyDescent="0.25">
      <c r="A22" s="246" t="s">
        <v>23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8"/>
      <c r="L22" s="71">
        <f>SUM(L20:L21)</f>
        <v>77500</v>
      </c>
      <c r="M22" s="71">
        <f>SUM(M20:M21)</f>
        <v>77500</v>
      </c>
      <c r="N22" s="72"/>
    </row>
    <row r="23" spans="1:14" ht="9.9499999999999993" customHeight="1" x14ac:dyDescent="0.25">
      <c r="A23" s="42"/>
      <c r="B23" s="37"/>
      <c r="C23" s="37"/>
      <c r="D23" s="37"/>
    </row>
    <row r="24" spans="1:14" ht="9.9499999999999993" customHeight="1" x14ac:dyDescent="0.25">
      <c r="A24" s="42"/>
      <c r="B24" s="37"/>
      <c r="C24" s="37"/>
      <c r="D24" s="37"/>
    </row>
    <row r="25" spans="1:14" s="231" customFormat="1" ht="15.75" customHeight="1" thickBot="1" x14ac:dyDescent="0.25">
      <c r="A25" s="227" t="s">
        <v>232</v>
      </c>
      <c r="B25" s="228"/>
      <c r="C25" s="228"/>
      <c r="D25" s="228"/>
      <c r="E25" s="228"/>
      <c r="F25" s="228"/>
      <c r="G25" s="229"/>
      <c r="H25" s="229"/>
      <c r="I25" s="229"/>
      <c r="J25" s="229"/>
      <c r="K25" s="229"/>
      <c r="L25" s="230"/>
      <c r="M25" s="230"/>
    </row>
    <row r="26" spans="1:14" ht="15.75" customHeight="1" thickBot="1" x14ac:dyDescent="0.3">
      <c r="A26" s="51" t="s">
        <v>49</v>
      </c>
      <c r="B26" s="52" t="s">
        <v>50</v>
      </c>
      <c r="C26" s="52" t="s">
        <v>51</v>
      </c>
      <c r="D26" s="52" t="s">
        <v>52</v>
      </c>
      <c r="E26" s="52" t="s">
        <v>53</v>
      </c>
      <c r="F26" s="53" t="s">
        <v>32</v>
      </c>
      <c r="G26" s="54" t="s">
        <v>33</v>
      </c>
      <c r="H26" s="54" t="s">
        <v>54</v>
      </c>
      <c r="I26" s="54" t="s">
        <v>1</v>
      </c>
      <c r="J26" s="54" t="s">
        <v>55</v>
      </c>
      <c r="K26" s="54" t="s">
        <v>56</v>
      </c>
      <c r="L26" s="55" t="s">
        <v>34</v>
      </c>
      <c r="M26" s="55" t="s">
        <v>35</v>
      </c>
      <c r="N26" s="56" t="s">
        <v>36</v>
      </c>
    </row>
    <row r="27" spans="1:14" ht="14.1" customHeight="1" x14ac:dyDescent="0.25">
      <c r="A27" s="123" t="s">
        <v>63</v>
      </c>
      <c r="B27" s="124" t="s">
        <v>63</v>
      </c>
      <c r="C27" s="170"/>
      <c r="D27" s="170">
        <v>231</v>
      </c>
      <c r="E27" s="171"/>
      <c r="F27" s="190" t="s">
        <v>37</v>
      </c>
      <c r="G27" s="173" t="s">
        <v>211</v>
      </c>
      <c r="H27" s="174">
        <v>0</v>
      </c>
      <c r="I27" s="174" t="s">
        <v>234</v>
      </c>
      <c r="J27" s="174">
        <v>0</v>
      </c>
      <c r="K27" s="174">
        <v>0</v>
      </c>
      <c r="L27" s="175">
        <v>20000</v>
      </c>
      <c r="M27" s="175">
        <v>0</v>
      </c>
      <c r="N27" s="232" t="s">
        <v>235</v>
      </c>
    </row>
    <row r="28" spans="1:14" ht="14.1" customHeight="1" thickBot="1" x14ac:dyDescent="0.3">
      <c r="A28" s="140" t="s">
        <v>63</v>
      </c>
      <c r="B28" s="141" t="s">
        <v>63</v>
      </c>
      <c r="C28" s="177"/>
      <c r="D28" s="177">
        <v>231</v>
      </c>
      <c r="E28" s="178"/>
      <c r="F28" s="179" t="s">
        <v>236</v>
      </c>
      <c r="G28" s="179" t="s">
        <v>47</v>
      </c>
      <c r="H28" s="180">
        <v>0</v>
      </c>
      <c r="I28" s="174" t="s">
        <v>234</v>
      </c>
      <c r="J28" s="180">
        <v>0</v>
      </c>
      <c r="K28" s="180">
        <v>0</v>
      </c>
      <c r="L28" s="181"/>
      <c r="M28" s="181">
        <v>20000</v>
      </c>
      <c r="N28" s="176" t="s">
        <v>237</v>
      </c>
    </row>
    <row r="29" spans="1:14" s="74" customFormat="1" ht="14.1" customHeight="1" thickBot="1" x14ac:dyDescent="0.25">
      <c r="A29" s="246" t="s">
        <v>23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8"/>
      <c r="L29" s="71">
        <f>SUM(L27:L28)</f>
        <v>20000</v>
      </c>
      <c r="M29" s="71">
        <f>SUM(M27:M28)</f>
        <v>20000</v>
      </c>
      <c r="N29" s="72"/>
    </row>
    <row r="30" spans="1:14" ht="9.9499999999999993" customHeight="1" x14ac:dyDescent="0.25">
      <c r="A30" s="42"/>
      <c r="B30" s="37"/>
      <c r="C30" s="37"/>
      <c r="D30" s="37"/>
    </row>
    <row r="31" spans="1:14" ht="9.9499999999999993" customHeight="1" x14ac:dyDescent="0.25">
      <c r="A31" s="42"/>
      <c r="B31" s="37"/>
      <c r="C31" s="37"/>
      <c r="D31" s="37"/>
    </row>
    <row r="32" spans="1:14" ht="9.9499999999999993" customHeight="1" x14ac:dyDescent="0.25">
      <c r="A32" s="42"/>
      <c r="B32" s="37"/>
      <c r="C32" s="37"/>
      <c r="D32" s="37"/>
    </row>
    <row r="33" spans="1:14" ht="9.9499999999999993" customHeight="1" x14ac:dyDescent="0.25">
      <c r="A33" s="42"/>
      <c r="B33" s="37"/>
      <c r="C33" s="37"/>
      <c r="D33" s="37"/>
    </row>
    <row r="34" spans="1:14" ht="9.9499999999999993" customHeight="1" x14ac:dyDescent="0.25">
      <c r="A34" s="42"/>
      <c r="B34" s="37"/>
      <c r="C34" s="37"/>
      <c r="D34" s="37"/>
    </row>
    <row r="35" spans="1:14" ht="9.9499999999999993" customHeight="1" x14ac:dyDescent="0.25">
      <c r="A35" s="42"/>
      <c r="B35" s="37"/>
      <c r="C35" s="37"/>
      <c r="D35" s="37"/>
    </row>
    <row r="36" spans="1:14" ht="9.9499999999999993" customHeight="1" x14ac:dyDescent="0.25">
      <c r="A36" s="42"/>
      <c r="B36" s="37"/>
      <c r="C36" s="37"/>
      <c r="D36" s="37"/>
    </row>
    <row r="37" spans="1:14" ht="9.9499999999999993" customHeight="1" x14ac:dyDescent="0.25">
      <c r="A37" s="42"/>
      <c r="B37" s="37"/>
      <c r="C37" s="37"/>
      <c r="D37" s="37"/>
    </row>
    <row r="38" spans="1:14" ht="9.9499999999999993" customHeight="1" x14ac:dyDescent="0.25">
      <c r="A38" s="42"/>
      <c r="B38" s="37"/>
      <c r="C38" s="37"/>
      <c r="D38" s="37"/>
    </row>
    <row r="39" spans="1:14" ht="9.9499999999999993" customHeight="1" x14ac:dyDescent="0.25">
      <c r="A39" s="42"/>
      <c r="B39" s="37"/>
      <c r="C39" s="37"/>
      <c r="D39" s="37"/>
    </row>
    <row r="40" spans="1:14" ht="9.9499999999999993" customHeight="1" x14ac:dyDescent="0.25">
      <c r="A40" s="42"/>
      <c r="B40" s="37"/>
      <c r="C40" s="37"/>
      <c r="D40" s="37"/>
    </row>
    <row r="41" spans="1:14" ht="9.9499999999999993" customHeight="1" x14ac:dyDescent="0.25">
      <c r="A41" s="42"/>
      <c r="B41" s="37"/>
      <c r="C41" s="37"/>
      <c r="D41" s="37"/>
    </row>
    <row r="42" spans="1:14" ht="9.9499999999999993" customHeight="1" x14ac:dyDescent="0.25">
      <c r="A42" s="42"/>
      <c r="B42" s="37"/>
      <c r="C42" s="37"/>
      <c r="D42" s="37"/>
    </row>
    <row r="43" spans="1:14" s="196" customFormat="1" ht="14.1" customHeight="1" thickBot="1" x14ac:dyDescent="0.3">
      <c r="A43" s="191" t="s">
        <v>233</v>
      </c>
      <c r="B43" s="192"/>
      <c r="C43" s="192"/>
      <c r="D43" s="192"/>
      <c r="E43" s="192"/>
      <c r="F43" s="192"/>
      <c r="G43" s="193"/>
      <c r="H43" s="193"/>
      <c r="I43" s="193"/>
      <c r="J43" s="193"/>
      <c r="K43" s="193"/>
      <c r="L43" s="194"/>
      <c r="M43" s="194"/>
      <c r="N43" s="195"/>
    </row>
    <row r="44" spans="1:14" s="196" customFormat="1" ht="14.1" customHeight="1" thickBot="1" x14ac:dyDescent="0.3">
      <c r="A44" s="51" t="s">
        <v>49</v>
      </c>
      <c r="B44" s="52" t="s">
        <v>50</v>
      </c>
      <c r="C44" s="52" t="s">
        <v>51</v>
      </c>
      <c r="D44" s="52" t="s">
        <v>52</v>
      </c>
      <c r="E44" s="52" t="s">
        <v>53</v>
      </c>
      <c r="F44" s="53" t="s">
        <v>32</v>
      </c>
      <c r="G44" s="197" t="s">
        <v>33</v>
      </c>
      <c r="H44" s="197" t="s">
        <v>54</v>
      </c>
      <c r="I44" s="197" t="s">
        <v>1</v>
      </c>
      <c r="J44" s="197" t="s">
        <v>55</v>
      </c>
      <c r="K44" s="197" t="s">
        <v>56</v>
      </c>
      <c r="L44" s="198" t="s">
        <v>34</v>
      </c>
      <c r="M44" s="198" t="s">
        <v>35</v>
      </c>
      <c r="N44" s="199" t="s">
        <v>36</v>
      </c>
    </row>
    <row r="45" spans="1:14" s="196" customFormat="1" ht="14.1" customHeight="1" x14ac:dyDescent="0.25">
      <c r="A45" s="123" t="s">
        <v>63</v>
      </c>
      <c r="B45" s="124" t="s">
        <v>63</v>
      </c>
      <c r="C45" s="170"/>
      <c r="D45" s="170">
        <v>231</v>
      </c>
      <c r="E45" s="170"/>
      <c r="F45" s="200" t="s">
        <v>134</v>
      </c>
      <c r="G45" s="201" t="s">
        <v>128</v>
      </c>
      <c r="H45" s="201" t="s">
        <v>58</v>
      </c>
      <c r="I45" s="201" t="s">
        <v>143</v>
      </c>
      <c r="J45" s="201" t="s">
        <v>58</v>
      </c>
      <c r="K45" s="201" t="s">
        <v>58</v>
      </c>
      <c r="L45" s="202">
        <v>0</v>
      </c>
      <c r="M45" s="202">
        <v>-9431</v>
      </c>
      <c r="N45" s="203" t="s">
        <v>135</v>
      </c>
    </row>
    <row r="46" spans="1:14" s="196" customFormat="1" ht="14.1" customHeight="1" x14ac:dyDescent="0.25">
      <c r="A46" s="123" t="s">
        <v>63</v>
      </c>
      <c r="B46" s="124" t="s">
        <v>63</v>
      </c>
      <c r="C46" s="170"/>
      <c r="D46" s="170">
        <v>231</v>
      </c>
      <c r="E46" s="170"/>
      <c r="F46" s="200" t="s">
        <v>134</v>
      </c>
      <c r="G46" s="201" t="s">
        <v>129</v>
      </c>
      <c r="H46" s="201" t="s">
        <v>58</v>
      </c>
      <c r="I46" s="201" t="s">
        <v>143</v>
      </c>
      <c r="J46" s="201" t="s">
        <v>58</v>
      </c>
      <c r="K46" s="201" t="s">
        <v>58</v>
      </c>
      <c r="L46" s="202">
        <v>0</v>
      </c>
      <c r="M46" s="202">
        <v>1547</v>
      </c>
      <c r="N46" s="203" t="s">
        <v>136</v>
      </c>
    </row>
    <row r="47" spans="1:14" s="196" customFormat="1" ht="14.1" customHeight="1" x14ac:dyDescent="0.25">
      <c r="A47" s="123" t="s">
        <v>63</v>
      </c>
      <c r="B47" s="124" t="s">
        <v>63</v>
      </c>
      <c r="C47" s="170"/>
      <c r="D47" s="170">
        <v>231</v>
      </c>
      <c r="E47" s="170"/>
      <c r="F47" s="200" t="s">
        <v>134</v>
      </c>
      <c r="G47" s="201" t="s">
        <v>130</v>
      </c>
      <c r="H47" s="201" t="s">
        <v>58</v>
      </c>
      <c r="I47" s="201" t="s">
        <v>143</v>
      </c>
      <c r="J47" s="201" t="s">
        <v>58</v>
      </c>
      <c r="K47" s="201" t="s">
        <v>58</v>
      </c>
      <c r="L47" s="202">
        <v>0</v>
      </c>
      <c r="M47" s="202">
        <v>-3306</v>
      </c>
      <c r="N47" s="203" t="s">
        <v>137</v>
      </c>
    </row>
    <row r="48" spans="1:14" s="196" customFormat="1" ht="14.1" customHeight="1" x14ac:dyDescent="0.25">
      <c r="A48" s="123" t="s">
        <v>63</v>
      </c>
      <c r="B48" s="124" t="s">
        <v>63</v>
      </c>
      <c r="C48" s="170"/>
      <c r="D48" s="170">
        <v>231</v>
      </c>
      <c r="E48" s="170"/>
      <c r="F48" s="200" t="s">
        <v>134</v>
      </c>
      <c r="G48" s="201" t="s">
        <v>46</v>
      </c>
      <c r="H48" s="201" t="s">
        <v>58</v>
      </c>
      <c r="I48" s="201" t="s">
        <v>143</v>
      </c>
      <c r="J48" s="201" t="s">
        <v>58</v>
      </c>
      <c r="K48" s="201" t="s">
        <v>58</v>
      </c>
      <c r="L48" s="202">
        <v>0</v>
      </c>
      <c r="M48" s="202">
        <v>-22151</v>
      </c>
      <c r="N48" s="203" t="s">
        <v>138</v>
      </c>
    </row>
    <row r="49" spans="1:14" s="196" customFormat="1" ht="14.1" customHeight="1" x14ac:dyDescent="0.25">
      <c r="A49" s="123" t="s">
        <v>63</v>
      </c>
      <c r="B49" s="124" t="s">
        <v>63</v>
      </c>
      <c r="C49" s="170"/>
      <c r="D49" s="170">
        <v>231</v>
      </c>
      <c r="E49" s="170"/>
      <c r="F49" s="200" t="s">
        <v>134</v>
      </c>
      <c r="G49" s="201" t="s">
        <v>131</v>
      </c>
      <c r="H49" s="201" t="s">
        <v>58</v>
      </c>
      <c r="I49" s="201" t="s">
        <v>143</v>
      </c>
      <c r="J49" s="201" t="s">
        <v>58</v>
      </c>
      <c r="K49" s="201" t="s">
        <v>58</v>
      </c>
      <c r="L49" s="202">
        <v>0</v>
      </c>
      <c r="M49" s="202">
        <v>-1198</v>
      </c>
      <c r="N49" s="203" t="s">
        <v>139</v>
      </c>
    </row>
    <row r="50" spans="1:14" s="196" customFormat="1" ht="14.1" customHeight="1" x14ac:dyDescent="0.25">
      <c r="A50" s="123" t="s">
        <v>63</v>
      </c>
      <c r="B50" s="124" t="s">
        <v>63</v>
      </c>
      <c r="C50" s="170"/>
      <c r="D50" s="170">
        <v>231</v>
      </c>
      <c r="E50" s="170"/>
      <c r="F50" s="200" t="s">
        <v>134</v>
      </c>
      <c r="G50" s="201" t="s">
        <v>132</v>
      </c>
      <c r="H50" s="201" t="s">
        <v>58</v>
      </c>
      <c r="I50" s="201" t="s">
        <v>143</v>
      </c>
      <c r="J50" s="201" t="s">
        <v>58</v>
      </c>
      <c r="K50" s="201" t="s">
        <v>58</v>
      </c>
      <c r="L50" s="202">
        <v>0</v>
      </c>
      <c r="M50" s="202">
        <v>-1914.63</v>
      </c>
      <c r="N50" s="203" t="s">
        <v>140</v>
      </c>
    </row>
    <row r="51" spans="1:14" s="196" customFormat="1" ht="14.1" customHeight="1" x14ac:dyDescent="0.25">
      <c r="A51" s="123" t="s">
        <v>63</v>
      </c>
      <c r="B51" s="124" t="s">
        <v>63</v>
      </c>
      <c r="C51" s="170"/>
      <c r="D51" s="170">
        <v>231</v>
      </c>
      <c r="E51" s="170"/>
      <c r="F51" s="200" t="s">
        <v>134</v>
      </c>
      <c r="G51" s="201" t="s">
        <v>133</v>
      </c>
      <c r="H51" s="201" t="s">
        <v>58</v>
      </c>
      <c r="I51" s="201" t="s">
        <v>143</v>
      </c>
      <c r="J51" s="201" t="s">
        <v>58</v>
      </c>
      <c r="K51" s="201" t="s">
        <v>58</v>
      </c>
      <c r="L51" s="202">
        <v>0</v>
      </c>
      <c r="M51" s="202">
        <v>-1689</v>
      </c>
      <c r="N51" s="203" t="s">
        <v>141</v>
      </c>
    </row>
    <row r="52" spans="1:14" s="206" customFormat="1" ht="15.75" thickBot="1" x14ac:dyDescent="0.3">
      <c r="A52" s="129" t="s">
        <v>63</v>
      </c>
      <c r="B52" s="130" t="s">
        <v>63</v>
      </c>
      <c r="C52" s="132"/>
      <c r="D52" s="132">
        <v>231</v>
      </c>
      <c r="E52" s="170"/>
      <c r="F52" s="133" t="s">
        <v>134</v>
      </c>
      <c r="G52" s="201" t="s">
        <v>48</v>
      </c>
      <c r="H52" s="204" t="s">
        <v>58</v>
      </c>
      <c r="I52" s="204" t="s">
        <v>143</v>
      </c>
      <c r="J52" s="204" t="s">
        <v>58</v>
      </c>
      <c r="K52" s="204" t="s">
        <v>58</v>
      </c>
      <c r="L52" s="205">
        <v>0</v>
      </c>
      <c r="M52" s="202">
        <v>38142.629999999997</v>
      </c>
      <c r="N52" s="203" t="s">
        <v>142</v>
      </c>
    </row>
    <row r="53" spans="1:14" s="196" customFormat="1" ht="14.1" customHeight="1" thickBot="1" x14ac:dyDescent="0.3">
      <c r="A53" s="246" t="s">
        <v>23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8"/>
      <c r="L53" s="207">
        <f>SUM(L45:L52)</f>
        <v>0</v>
      </c>
      <c r="M53" s="207">
        <f>SUM(M45:M52)</f>
        <v>0</v>
      </c>
      <c r="N53" s="208"/>
    </row>
    <row r="54" spans="1:14" ht="9.9499999999999993" customHeight="1" x14ac:dyDescent="0.25">
      <c r="A54" s="42"/>
      <c r="B54" s="37"/>
      <c r="C54" s="37"/>
      <c r="D54" s="37"/>
    </row>
    <row r="55" spans="1:14" ht="9.9499999999999993" customHeight="1" x14ac:dyDescent="0.25">
      <c r="A55" s="42"/>
      <c r="B55" s="37"/>
      <c r="C55" s="37"/>
      <c r="D55" s="37"/>
    </row>
    <row r="56" spans="1:14" ht="9.9499999999999993" customHeight="1" x14ac:dyDescent="0.25">
      <c r="A56" s="42"/>
      <c r="B56" s="37"/>
      <c r="C56" s="37"/>
      <c r="D56" s="37"/>
    </row>
    <row r="57" spans="1:14" ht="21.75" thickBot="1" x14ac:dyDescent="0.3">
      <c r="A57" s="36" t="s">
        <v>161</v>
      </c>
      <c r="B57" s="37"/>
      <c r="C57" s="37"/>
      <c r="D57" s="37"/>
    </row>
    <row r="58" spans="1:14" s="57" customFormat="1" ht="15.75" thickBot="1" x14ac:dyDescent="0.3">
      <c r="A58" s="51" t="s">
        <v>49</v>
      </c>
      <c r="B58" s="52" t="s">
        <v>50</v>
      </c>
      <c r="C58" s="58" t="s">
        <v>51</v>
      </c>
      <c r="D58" s="58" t="s">
        <v>52</v>
      </c>
      <c r="E58" s="58" t="s">
        <v>53</v>
      </c>
      <c r="F58" s="59" t="s">
        <v>32</v>
      </c>
      <c r="G58" s="60" t="s">
        <v>33</v>
      </c>
      <c r="H58" s="60" t="s">
        <v>54</v>
      </c>
      <c r="I58" s="60" t="s">
        <v>1</v>
      </c>
      <c r="J58" s="60" t="s">
        <v>55</v>
      </c>
      <c r="K58" s="60" t="s">
        <v>56</v>
      </c>
      <c r="L58" s="61" t="s">
        <v>34</v>
      </c>
      <c r="M58" s="61" t="s">
        <v>35</v>
      </c>
      <c r="N58" s="62" t="s">
        <v>36</v>
      </c>
    </row>
    <row r="59" spans="1:14" ht="14.1" customHeight="1" x14ac:dyDescent="0.25">
      <c r="A59" s="123" t="s">
        <v>63</v>
      </c>
      <c r="B59" s="124" t="s">
        <v>63</v>
      </c>
      <c r="C59" s="125"/>
      <c r="D59" s="125" t="s">
        <v>57</v>
      </c>
      <c r="E59" s="125"/>
      <c r="F59" s="126" t="s">
        <v>37</v>
      </c>
      <c r="G59" s="127" t="s">
        <v>163</v>
      </c>
      <c r="H59" s="127" t="s">
        <v>58</v>
      </c>
      <c r="I59" s="127" t="s">
        <v>58</v>
      </c>
      <c r="J59" s="127" t="s">
        <v>58</v>
      </c>
      <c r="K59" s="127" t="s">
        <v>58</v>
      </c>
      <c r="L59" s="128">
        <v>2298</v>
      </c>
      <c r="M59" s="151">
        <v>0</v>
      </c>
      <c r="N59" s="189" t="s">
        <v>164</v>
      </c>
    </row>
    <row r="60" spans="1:14" ht="14.1" customHeight="1" x14ac:dyDescent="0.25">
      <c r="A60" s="129" t="s">
        <v>63</v>
      </c>
      <c r="B60" s="130" t="s">
        <v>63</v>
      </c>
      <c r="C60" s="132"/>
      <c r="D60" s="132" t="s">
        <v>57</v>
      </c>
      <c r="E60" s="132"/>
      <c r="F60" s="133" t="s">
        <v>37</v>
      </c>
      <c r="G60" s="174" t="s">
        <v>196</v>
      </c>
      <c r="H60" s="174" t="s">
        <v>58</v>
      </c>
      <c r="I60" s="174" t="s">
        <v>58</v>
      </c>
      <c r="J60" s="174" t="s">
        <v>58</v>
      </c>
      <c r="K60" s="174" t="s">
        <v>58</v>
      </c>
      <c r="L60" s="175">
        <v>50000</v>
      </c>
      <c r="M60" s="233">
        <v>0</v>
      </c>
      <c r="N60" s="183" t="s">
        <v>197</v>
      </c>
    </row>
    <row r="61" spans="1:14" ht="14.1" customHeight="1" x14ac:dyDescent="0.25">
      <c r="A61" s="129" t="s">
        <v>63</v>
      </c>
      <c r="B61" s="130" t="s">
        <v>63</v>
      </c>
      <c r="C61" s="132"/>
      <c r="D61" s="132" t="s">
        <v>57</v>
      </c>
      <c r="E61" s="132"/>
      <c r="F61" s="133" t="s">
        <v>37</v>
      </c>
      <c r="G61" s="134" t="s">
        <v>165</v>
      </c>
      <c r="H61" s="134" t="s">
        <v>58</v>
      </c>
      <c r="I61" s="134" t="s">
        <v>58</v>
      </c>
      <c r="J61" s="134" t="s">
        <v>58</v>
      </c>
      <c r="K61" s="134" t="s">
        <v>58</v>
      </c>
      <c r="L61" s="135">
        <v>4500</v>
      </c>
      <c r="M61" s="135">
        <v>0</v>
      </c>
      <c r="N61" s="183" t="s">
        <v>166</v>
      </c>
    </row>
    <row r="62" spans="1:14" ht="14.1" customHeight="1" x14ac:dyDescent="0.25">
      <c r="A62" s="129" t="s">
        <v>63</v>
      </c>
      <c r="B62" s="130" t="s">
        <v>63</v>
      </c>
      <c r="C62" s="132"/>
      <c r="D62" s="132" t="s">
        <v>57</v>
      </c>
      <c r="E62" s="132"/>
      <c r="F62" s="133" t="s">
        <v>92</v>
      </c>
      <c r="G62" s="134" t="s">
        <v>181</v>
      </c>
      <c r="H62" s="134" t="s">
        <v>58</v>
      </c>
      <c r="I62" s="134" t="s">
        <v>58</v>
      </c>
      <c r="J62" s="134" t="s">
        <v>58</v>
      </c>
      <c r="K62" s="134" t="s">
        <v>58</v>
      </c>
      <c r="L62" s="135">
        <v>700000</v>
      </c>
      <c r="M62" s="135">
        <v>0</v>
      </c>
      <c r="N62" s="184" t="s">
        <v>189</v>
      </c>
    </row>
    <row r="63" spans="1:14" ht="14.1" customHeight="1" x14ac:dyDescent="0.25">
      <c r="A63" s="129" t="s">
        <v>63</v>
      </c>
      <c r="B63" s="130" t="s">
        <v>63</v>
      </c>
      <c r="C63" s="132"/>
      <c r="D63" s="132" t="s">
        <v>57</v>
      </c>
      <c r="E63" s="132"/>
      <c r="F63" s="133" t="s">
        <v>92</v>
      </c>
      <c r="G63" s="134" t="s">
        <v>167</v>
      </c>
      <c r="H63" s="134" t="s">
        <v>58</v>
      </c>
      <c r="I63" s="134" t="s">
        <v>58</v>
      </c>
      <c r="J63" s="134" t="s">
        <v>58</v>
      </c>
      <c r="K63" s="134" t="s">
        <v>58</v>
      </c>
      <c r="L63" s="135">
        <v>219951.8</v>
      </c>
      <c r="M63" s="135">
        <v>0</v>
      </c>
      <c r="N63" s="183" t="s">
        <v>168</v>
      </c>
    </row>
    <row r="64" spans="1:14" ht="14.1" customHeight="1" x14ac:dyDescent="0.25">
      <c r="A64" s="140" t="s">
        <v>63</v>
      </c>
      <c r="B64" s="141" t="s">
        <v>63</v>
      </c>
      <c r="C64" s="132"/>
      <c r="D64" s="132" t="s">
        <v>57</v>
      </c>
      <c r="E64" s="132"/>
      <c r="F64" s="133" t="s">
        <v>169</v>
      </c>
      <c r="G64" s="134" t="s">
        <v>170</v>
      </c>
      <c r="H64" s="134" t="s">
        <v>58</v>
      </c>
      <c r="I64" s="134" t="s">
        <v>58</v>
      </c>
      <c r="J64" s="134" t="s">
        <v>58</v>
      </c>
      <c r="K64" s="134" t="s">
        <v>58</v>
      </c>
      <c r="L64" s="135">
        <v>39000</v>
      </c>
      <c r="M64" s="135">
        <v>0</v>
      </c>
      <c r="N64" s="183" t="s">
        <v>171</v>
      </c>
    </row>
    <row r="65" spans="1:14" ht="14.1" customHeight="1" x14ac:dyDescent="0.25">
      <c r="A65" s="129" t="s">
        <v>63</v>
      </c>
      <c r="B65" s="130" t="s">
        <v>63</v>
      </c>
      <c r="C65" s="132"/>
      <c r="D65" s="132" t="s">
        <v>57</v>
      </c>
      <c r="E65" s="131"/>
      <c r="F65" s="142" t="s">
        <v>172</v>
      </c>
      <c r="G65" s="143" t="s">
        <v>173</v>
      </c>
      <c r="H65" s="134" t="s">
        <v>58</v>
      </c>
      <c r="I65" s="134" t="s">
        <v>58</v>
      </c>
      <c r="J65" s="134" t="s">
        <v>58</v>
      </c>
      <c r="K65" s="134" t="s">
        <v>58</v>
      </c>
      <c r="L65" s="135">
        <v>20000</v>
      </c>
      <c r="M65" s="135">
        <v>0</v>
      </c>
      <c r="N65" s="184" t="s">
        <v>174</v>
      </c>
    </row>
    <row r="66" spans="1:14" ht="14.1" customHeight="1" x14ac:dyDescent="0.25">
      <c r="A66" s="140" t="s">
        <v>63</v>
      </c>
      <c r="B66" s="141" t="s">
        <v>63</v>
      </c>
      <c r="C66" s="132"/>
      <c r="D66" s="132" t="s">
        <v>57</v>
      </c>
      <c r="E66" s="131"/>
      <c r="F66" s="142" t="s">
        <v>117</v>
      </c>
      <c r="G66" s="143" t="s">
        <v>175</v>
      </c>
      <c r="H66" s="134" t="s">
        <v>58</v>
      </c>
      <c r="I66" s="134" t="s">
        <v>58</v>
      </c>
      <c r="J66" s="134" t="s">
        <v>58</v>
      </c>
      <c r="K66" s="134" t="s">
        <v>58</v>
      </c>
      <c r="L66" s="135">
        <v>23716</v>
      </c>
      <c r="M66" s="135">
        <v>0</v>
      </c>
      <c r="N66" s="184" t="s">
        <v>176</v>
      </c>
    </row>
    <row r="67" spans="1:14" ht="14.1" customHeight="1" x14ac:dyDescent="0.25">
      <c r="A67" s="129" t="s">
        <v>63</v>
      </c>
      <c r="B67" s="130" t="s">
        <v>63</v>
      </c>
      <c r="C67" s="132"/>
      <c r="D67" s="132" t="s">
        <v>57</v>
      </c>
      <c r="E67" s="131"/>
      <c r="F67" s="142" t="s">
        <v>125</v>
      </c>
      <c r="G67" s="143" t="s">
        <v>173</v>
      </c>
      <c r="H67" s="134" t="s">
        <v>58</v>
      </c>
      <c r="I67" s="134" t="s">
        <v>58</v>
      </c>
      <c r="J67" s="134" t="s">
        <v>58</v>
      </c>
      <c r="K67" s="134" t="s">
        <v>58</v>
      </c>
      <c r="L67" s="135">
        <v>20000</v>
      </c>
      <c r="M67" s="135">
        <v>0</v>
      </c>
      <c r="N67" s="184" t="s">
        <v>177</v>
      </c>
    </row>
    <row r="68" spans="1:14" ht="14.1" customHeight="1" x14ac:dyDescent="0.25">
      <c r="A68" s="129" t="s">
        <v>63</v>
      </c>
      <c r="B68" s="130" t="s">
        <v>63</v>
      </c>
      <c r="C68" s="132"/>
      <c r="D68" s="132" t="s">
        <v>57</v>
      </c>
      <c r="E68" s="131"/>
      <c r="F68" s="142" t="s">
        <v>178</v>
      </c>
      <c r="G68" s="143" t="s">
        <v>179</v>
      </c>
      <c r="H68" s="134" t="s">
        <v>58</v>
      </c>
      <c r="I68" s="134" t="s">
        <v>58</v>
      </c>
      <c r="J68" s="134" t="s">
        <v>58</v>
      </c>
      <c r="K68" s="134" t="s">
        <v>58</v>
      </c>
      <c r="L68" s="135">
        <v>833</v>
      </c>
      <c r="M68" s="135">
        <v>0</v>
      </c>
      <c r="N68" s="184" t="s">
        <v>199</v>
      </c>
    </row>
    <row r="69" spans="1:14" ht="14.1" customHeight="1" x14ac:dyDescent="0.25">
      <c r="A69" s="140" t="s">
        <v>63</v>
      </c>
      <c r="B69" s="141" t="s">
        <v>63</v>
      </c>
      <c r="C69" s="132"/>
      <c r="D69" s="132" t="s">
        <v>57</v>
      </c>
      <c r="E69" s="131"/>
      <c r="F69" s="142" t="s">
        <v>180</v>
      </c>
      <c r="G69" s="143" t="s">
        <v>181</v>
      </c>
      <c r="H69" s="134" t="s">
        <v>58</v>
      </c>
      <c r="I69" s="134" t="s">
        <v>58</v>
      </c>
      <c r="J69" s="134" t="s">
        <v>58</v>
      </c>
      <c r="K69" s="134" t="s">
        <v>58</v>
      </c>
      <c r="L69" s="135">
        <v>1519</v>
      </c>
      <c r="M69" s="135">
        <v>0</v>
      </c>
      <c r="N69" s="184" t="s">
        <v>201</v>
      </c>
    </row>
    <row r="70" spans="1:14" ht="14.1" customHeight="1" x14ac:dyDescent="0.25">
      <c r="A70" s="129" t="s">
        <v>63</v>
      </c>
      <c r="B70" s="130" t="s">
        <v>63</v>
      </c>
      <c r="C70" s="132"/>
      <c r="D70" s="132" t="s">
        <v>57</v>
      </c>
      <c r="E70" s="131"/>
      <c r="F70" s="142" t="s">
        <v>182</v>
      </c>
      <c r="G70" s="143" t="s">
        <v>179</v>
      </c>
      <c r="H70" s="134" t="s">
        <v>58</v>
      </c>
      <c r="I70" s="134" t="s">
        <v>58</v>
      </c>
      <c r="J70" s="134" t="s">
        <v>58</v>
      </c>
      <c r="K70" s="134" t="s">
        <v>58</v>
      </c>
      <c r="L70" s="135">
        <v>8500</v>
      </c>
      <c r="M70" s="135">
        <v>0</v>
      </c>
      <c r="N70" s="184" t="s">
        <v>198</v>
      </c>
    </row>
    <row r="71" spans="1:14" ht="14.1" customHeight="1" thickBot="1" x14ac:dyDescent="0.3">
      <c r="A71" s="129" t="s">
        <v>63</v>
      </c>
      <c r="B71" s="130" t="s">
        <v>63</v>
      </c>
      <c r="C71" s="132"/>
      <c r="D71" s="132" t="s">
        <v>57</v>
      </c>
      <c r="E71" s="131"/>
      <c r="F71" s="142" t="s">
        <v>126</v>
      </c>
      <c r="G71" s="143" t="s">
        <v>173</v>
      </c>
      <c r="H71" s="134" t="s">
        <v>58</v>
      </c>
      <c r="I71" s="134" t="s">
        <v>58</v>
      </c>
      <c r="J71" s="134" t="s">
        <v>58</v>
      </c>
      <c r="K71" s="134" t="s">
        <v>58</v>
      </c>
      <c r="L71" s="135">
        <v>20000</v>
      </c>
      <c r="M71" s="135">
        <v>0</v>
      </c>
      <c r="N71" s="184" t="s">
        <v>183</v>
      </c>
    </row>
    <row r="72" spans="1:14" s="74" customFormat="1" ht="14.1" customHeight="1" thickBot="1" x14ac:dyDescent="0.25">
      <c r="A72" s="249" t="s">
        <v>23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71">
        <f>SUM(L59:L71)</f>
        <v>1110317.8</v>
      </c>
      <c r="M72" s="71">
        <f>SUM(M59:M71)</f>
        <v>0</v>
      </c>
      <c r="N72" s="72"/>
    </row>
    <row r="73" spans="1:14" ht="9.9499999999999993" customHeight="1" x14ac:dyDescent="0.25">
      <c r="A73" s="42"/>
      <c r="B73" s="37"/>
      <c r="C73" s="37"/>
      <c r="D73" s="37"/>
    </row>
    <row r="74" spans="1:14" ht="9.9499999999999993" customHeight="1" x14ac:dyDescent="0.25">
      <c r="A74" s="42"/>
      <c r="B74" s="37"/>
      <c r="C74" s="37"/>
      <c r="D74" s="37"/>
    </row>
    <row r="75" spans="1:14" ht="9.9499999999999993" customHeight="1" x14ac:dyDescent="0.25">
      <c r="A75" s="42"/>
      <c r="B75" s="37"/>
      <c r="C75" s="37"/>
      <c r="D75" s="37"/>
    </row>
    <row r="76" spans="1:14" ht="9.9499999999999993" customHeight="1" x14ac:dyDescent="0.25">
      <c r="A76" s="42"/>
      <c r="B76" s="37"/>
      <c r="C76" s="37"/>
      <c r="D76" s="37"/>
    </row>
    <row r="77" spans="1:14" ht="9.9499999999999993" customHeight="1" x14ac:dyDescent="0.25">
      <c r="A77" s="42"/>
      <c r="B77" s="37"/>
      <c r="C77" s="37"/>
      <c r="D77" s="37"/>
    </row>
    <row r="78" spans="1:14" ht="9.9499999999999993" customHeight="1" x14ac:dyDescent="0.25">
      <c r="A78" s="42"/>
      <c r="B78" s="37"/>
      <c r="C78" s="37"/>
      <c r="D78" s="37"/>
    </row>
    <row r="79" spans="1:14" ht="9.9499999999999993" customHeight="1" x14ac:dyDescent="0.25">
      <c r="A79" s="42"/>
      <c r="B79" s="37"/>
      <c r="C79" s="37"/>
      <c r="D79" s="37"/>
    </row>
    <row r="80" spans="1:14" ht="9.9499999999999993" customHeight="1" x14ac:dyDescent="0.25">
      <c r="A80" s="42"/>
      <c r="B80" s="37"/>
      <c r="C80" s="37"/>
      <c r="D80" s="37"/>
    </row>
    <row r="81" spans="1:14" ht="9.9499999999999993" customHeight="1" x14ac:dyDescent="0.25">
      <c r="A81" s="42"/>
      <c r="B81" s="37"/>
      <c r="C81" s="37"/>
      <c r="D81" s="37"/>
    </row>
    <row r="82" spans="1:14" ht="21.75" thickBot="1" x14ac:dyDescent="0.3">
      <c r="A82" s="36" t="s">
        <v>162</v>
      </c>
      <c r="B82" s="37"/>
      <c r="C82" s="37"/>
      <c r="D82" s="37"/>
    </row>
    <row r="83" spans="1:14" s="57" customFormat="1" ht="15.75" thickBot="1" x14ac:dyDescent="0.3">
      <c r="A83" s="51" t="s">
        <v>49</v>
      </c>
      <c r="B83" s="52" t="s">
        <v>50</v>
      </c>
      <c r="C83" s="58" t="s">
        <v>51</v>
      </c>
      <c r="D83" s="58" t="s">
        <v>52</v>
      </c>
      <c r="E83" s="58" t="s">
        <v>53</v>
      </c>
      <c r="F83" s="59" t="s">
        <v>32</v>
      </c>
      <c r="G83" s="60" t="s">
        <v>33</v>
      </c>
      <c r="H83" s="60" t="s">
        <v>54</v>
      </c>
      <c r="I83" s="60" t="s">
        <v>1</v>
      </c>
      <c r="J83" s="60" t="s">
        <v>55</v>
      </c>
      <c r="K83" s="60" t="s">
        <v>56</v>
      </c>
      <c r="L83" s="61" t="s">
        <v>34</v>
      </c>
      <c r="M83" s="61" t="s">
        <v>35</v>
      </c>
      <c r="N83" s="62" t="s">
        <v>36</v>
      </c>
    </row>
    <row r="84" spans="1:14" ht="14.1" customHeight="1" x14ac:dyDescent="0.25">
      <c r="A84" s="123" t="s">
        <v>63</v>
      </c>
      <c r="B84" s="124" t="s">
        <v>63</v>
      </c>
      <c r="C84" s="125"/>
      <c r="D84" s="125" t="s">
        <v>57</v>
      </c>
      <c r="E84" s="125"/>
      <c r="F84" s="126" t="s">
        <v>60</v>
      </c>
      <c r="G84" s="127" t="s">
        <v>48</v>
      </c>
      <c r="H84" s="127" t="s">
        <v>58</v>
      </c>
      <c r="I84" s="127" t="s">
        <v>58</v>
      </c>
      <c r="J84" s="127" t="s">
        <v>58</v>
      </c>
      <c r="K84" s="127" t="s">
        <v>58</v>
      </c>
      <c r="L84" s="128">
        <v>0</v>
      </c>
      <c r="M84" s="151">
        <v>283120.8</v>
      </c>
      <c r="N84" s="189" t="s">
        <v>202</v>
      </c>
    </row>
    <row r="85" spans="1:14" ht="14.1" customHeight="1" x14ac:dyDescent="0.25">
      <c r="A85" s="129" t="s">
        <v>63</v>
      </c>
      <c r="B85" s="130" t="s">
        <v>63</v>
      </c>
      <c r="C85" s="132"/>
      <c r="D85" s="132" t="s">
        <v>57</v>
      </c>
      <c r="E85" s="132"/>
      <c r="F85" s="133" t="s">
        <v>60</v>
      </c>
      <c r="G85" s="134" t="s">
        <v>121</v>
      </c>
      <c r="H85" s="134" t="s">
        <v>58</v>
      </c>
      <c r="I85" s="134" t="s">
        <v>58</v>
      </c>
      <c r="J85" s="134" t="s">
        <v>58</v>
      </c>
      <c r="K85" s="134" t="s">
        <v>58</v>
      </c>
      <c r="L85" s="135">
        <v>0</v>
      </c>
      <c r="M85" s="135">
        <v>-953346</v>
      </c>
      <c r="N85" s="183" t="s">
        <v>203</v>
      </c>
    </row>
    <row r="86" spans="1:14" ht="14.1" customHeight="1" x14ac:dyDescent="0.25">
      <c r="A86" s="129" t="s">
        <v>63</v>
      </c>
      <c r="B86" s="130" t="s">
        <v>63</v>
      </c>
      <c r="C86" s="132"/>
      <c r="D86" s="132" t="s">
        <v>57</v>
      </c>
      <c r="E86" s="132"/>
      <c r="F86" s="133" t="s">
        <v>92</v>
      </c>
      <c r="G86" s="134" t="s">
        <v>46</v>
      </c>
      <c r="H86" s="134" t="s">
        <v>58</v>
      </c>
      <c r="I86" s="134" t="s">
        <v>58</v>
      </c>
      <c r="J86" s="134" t="s">
        <v>58</v>
      </c>
      <c r="K86" s="134" t="s">
        <v>58</v>
      </c>
      <c r="L86" s="135">
        <v>0</v>
      </c>
      <c r="M86" s="135">
        <v>150000</v>
      </c>
      <c r="N86" s="183" t="s">
        <v>195</v>
      </c>
    </row>
    <row r="87" spans="1:14" ht="14.1" customHeight="1" x14ac:dyDescent="0.25">
      <c r="A87" s="140" t="s">
        <v>63</v>
      </c>
      <c r="B87" s="141" t="s">
        <v>63</v>
      </c>
      <c r="C87" s="132"/>
      <c r="D87" s="132" t="s">
        <v>57</v>
      </c>
      <c r="E87" s="132"/>
      <c r="F87" s="133" t="s">
        <v>92</v>
      </c>
      <c r="G87" s="134" t="s">
        <v>184</v>
      </c>
      <c r="H87" s="134" t="s">
        <v>58</v>
      </c>
      <c r="I87" s="134" t="s">
        <v>58</v>
      </c>
      <c r="J87" s="134" t="s">
        <v>58</v>
      </c>
      <c r="K87" s="134" t="s">
        <v>58</v>
      </c>
      <c r="L87" s="135">
        <v>0</v>
      </c>
      <c r="M87" s="135">
        <v>2257</v>
      </c>
      <c r="N87" s="183" t="s">
        <v>185</v>
      </c>
    </row>
    <row r="88" spans="1:14" ht="14.1" customHeight="1" x14ac:dyDescent="0.25">
      <c r="A88" s="129" t="s">
        <v>63</v>
      </c>
      <c r="B88" s="130" t="s">
        <v>63</v>
      </c>
      <c r="C88" s="132"/>
      <c r="D88" s="132" t="s">
        <v>57</v>
      </c>
      <c r="E88" s="131"/>
      <c r="F88" s="142" t="s">
        <v>122</v>
      </c>
      <c r="G88" s="143" t="s">
        <v>114</v>
      </c>
      <c r="H88" s="134" t="s">
        <v>58</v>
      </c>
      <c r="I88" s="134" t="s">
        <v>58</v>
      </c>
      <c r="J88" s="134" t="s">
        <v>58</v>
      </c>
      <c r="K88" s="134" t="s">
        <v>58</v>
      </c>
      <c r="L88" s="135">
        <v>0</v>
      </c>
      <c r="M88" s="144">
        <v>1500</v>
      </c>
      <c r="N88" s="184" t="s">
        <v>215</v>
      </c>
    </row>
    <row r="89" spans="1:14" ht="14.1" customHeight="1" x14ac:dyDescent="0.25">
      <c r="A89" s="129" t="s">
        <v>63</v>
      </c>
      <c r="B89" s="130" t="s">
        <v>63</v>
      </c>
      <c r="C89" s="132"/>
      <c r="D89" s="132" t="s">
        <v>57</v>
      </c>
      <c r="E89" s="131"/>
      <c r="F89" s="142" t="s">
        <v>122</v>
      </c>
      <c r="G89" s="143" t="s">
        <v>47</v>
      </c>
      <c r="H89" s="134" t="s">
        <v>58</v>
      </c>
      <c r="I89" s="134" t="s">
        <v>58</v>
      </c>
      <c r="J89" s="134" t="s">
        <v>58</v>
      </c>
      <c r="K89" s="134" t="s">
        <v>58</v>
      </c>
      <c r="L89" s="135">
        <v>0</v>
      </c>
      <c r="M89" s="144">
        <v>100000</v>
      </c>
      <c r="N89" s="184" t="s">
        <v>194</v>
      </c>
    </row>
    <row r="90" spans="1:14" ht="14.1" customHeight="1" x14ac:dyDescent="0.25">
      <c r="A90" s="140" t="s">
        <v>63</v>
      </c>
      <c r="B90" s="130" t="s">
        <v>63</v>
      </c>
      <c r="C90" s="132"/>
      <c r="D90" s="132" t="s">
        <v>57</v>
      </c>
      <c r="E90" s="131"/>
      <c r="F90" s="142" t="s">
        <v>192</v>
      </c>
      <c r="G90" s="143" t="s">
        <v>46</v>
      </c>
      <c r="H90" s="134" t="s">
        <v>58</v>
      </c>
      <c r="I90" s="134" t="s">
        <v>58</v>
      </c>
      <c r="J90" s="134" t="s">
        <v>58</v>
      </c>
      <c r="K90" s="134" t="s">
        <v>58</v>
      </c>
      <c r="L90" s="135">
        <v>0</v>
      </c>
      <c r="M90" s="144">
        <v>20000</v>
      </c>
      <c r="N90" s="184" t="s">
        <v>193</v>
      </c>
    </row>
    <row r="91" spans="1:14" ht="14.1" customHeight="1" x14ac:dyDescent="0.25">
      <c r="A91" s="129" t="s">
        <v>63</v>
      </c>
      <c r="B91" s="130" t="s">
        <v>63</v>
      </c>
      <c r="C91" s="132"/>
      <c r="D91" s="132" t="s">
        <v>57</v>
      </c>
      <c r="E91" s="131"/>
      <c r="F91" s="142" t="s">
        <v>216</v>
      </c>
      <c r="G91" s="143" t="s">
        <v>47</v>
      </c>
      <c r="H91" s="134" t="s">
        <v>58</v>
      </c>
      <c r="I91" s="134" t="s">
        <v>58</v>
      </c>
      <c r="J91" s="134" t="s">
        <v>58</v>
      </c>
      <c r="K91" s="134" t="s">
        <v>58</v>
      </c>
      <c r="L91" s="135">
        <v>0</v>
      </c>
      <c r="M91" s="144">
        <v>3000</v>
      </c>
      <c r="N91" s="184" t="s">
        <v>217</v>
      </c>
    </row>
    <row r="92" spans="1:14" ht="14.1" customHeight="1" x14ac:dyDescent="0.25">
      <c r="A92" s="129" t="s">
        <v>63</v>
      </c>
      <c r="B92" s="130" t="s">
        <v>63</v>
      </c>
      <c r="C92" s="132"/>
      <c r="D92" s="132" t="s">
        <v>57</v>
      </c>
      <c r="E92" s="131"/>
      <c r="F92" s="142" t="s">
        <v>169</v>
      </c>
      <c r="G92" s="143" t="s">
        <v>209</v>
      </c>
      <c r="H92" s="134" t="s">
        <v>58</v>
      </c>
      <c r="I92" s="134" t="s">
        <v>58</v>
      </c>
      <c r="J92" s="134" t="s">
        <v>58</v>
      </c>
      <c r="K92" s="134" t="s">
        <v>58</v>
      </c>
      <c r="L92" s="135">
        <v>0</v>
      </c>
      <c r="M92" s="144">
        <v>14328</v>
      </c>
      <c r="N92" s="184" t="s">
        <v>218</v>
      </c>
    </row>
    <row r="93" spans="1:14" ht="14.1" customHeight="1" x14ac:dyDescent="0.25">
      <c r="A93" s="140" t="s">
        <v>63</v>
      </c>
      <c r="B93" s="130" t="s">
        <v>63</v>
      </c>
      <c r="C93" s="132"/>
      <c r="D93" s="132" t="s">
        <v>57</v>
      </c>
      <c r="E93" s="131"/>
      <c r="F93" s="142" t="s">
        <v>169</v>
      </c>
      <c r="G93" s="143" t="s">
        <v>118</v>
      </c>
      <c r="H93" s="134" t="s">
        <v>58</v>
      </c>
      <c r="I93" s="134" t="s">
        <v>58</v>
      </c>
      <c r="J93" s="134" t="s">
        <v>58</v>
      </c>
      <c r="K93" s="134" t="s">
        <v>58</v>
      </c>
      <c r="L93" s="135">
        <v>0</v>
      </c>
      <c r="M93" s="144">
        <v>60500</v>
      </c>
      <c r="N93" s="184" t="s">
        <v>219</v>
      </c>
    </row>
    <row r="94" spans="1:14" ht="14.1" customHeight="1" x14ac:dyDescent="0.25">
      <c r="A94" s="129" t="s">
        <v>63</v>
      </c>
      <c r="B94" s="130" t="s">
        <v>63</v>
      </c>
      <c r="C94" s="132"/>
      <c r="D94" s="132" t="s">
        <v>57</v>
      </c>
      <c r="E94" s="131"/>
      <c r="F94" s="142" t="s">
        <v>169</v>
      </c>
      <c r="G94" s="143" t="s">
        <v>47</v>
      </c>
      <c r="H94" s="134" t="s">
        <v>58</v>
      </c>
      <c r="I94" s="134" t="s">
        <v>58</v>
      </c>
      <c r="J94" s="134" t="s">
        <v>58</v>
      </c>
      <c r="K94" s="134" t="s">
        <v>58</v>
      </c>
      <c r="L94" s="135">
        <v>0</v>
      </c>
      <c r="M94" s="144">
        <v>-60500</v>
      </c>
      <c r="N94" s="184" t="s">
        <v>220</v>
      </c>
    </row>
    <row r="95" spans="1:14" ht="14.1" customHeight="1" x14ac:dyDescent="0.25">
      <c r="A95" s="129" t="s">
        <v>63</v>
      </c>
      <c r="B95" s="130" t="s">
        <v>63</v>
      </c>
      <c r="C95" s="132"/>
      <c r="D95" s="132" t="s">
        <v>57</v>
      </c>
      <c r="E95" s="131"/>
      <c r="F95" s="142" t="s">
        <v>221</v>
      </c>
      <c r="G95" s="143" t="s">
        <v>46</v>
      </c>
      <c r="H95" s="134" t="s">
        <v>58</v>
      </c>
      <c r="I95" s="134" t="s">
        <v>58</v>
      </c>
      <c r="J95" s="134" t="s">
        <v>58</v>
      </c>
      <c r="K95" s="134" t="s">
        <v>58</v>
      </c>
      <c r="L95" s="135">
        <v>0</v>
      </c>
      <c r="M95" s="144">
        <v>281</v>
      </c>
      <c r="N95" s="184" t="s">
        <v>222</v>
      </c>
    </row>
    <row r="96" spans="1:14" ht="14.1" customHeight="1" x14ac:dyDescent="0.25">
      <c r="A96" s="140" t="s">
        <v>63</v>
      </c>
      <c r="B96" s="130" t="s">
        <v>63</v>
      </c>
      <c r="C96" s="132"/>
      <c r="D96" s="132" t="s">
        <v>57</v>
      </c>
      <c r="E96" s="131"/>
      <c r="F96" s="142" t="s">
        <v>93</v>
      </c>
      <c r="G96" s="143" t="s">
        <v>123</v>
      </c>
      <c r="H96" s="134" t="s">
        <v>58</v>
      </c>
      <c r="I96" s="134" t="s">
        <v>58</v>
      </c>
      <c r="J96" s="134" t="s">
        <v>58</v>
      </c>
      <c r="K96" s="134" t="s">
        <v>58</v>
      </c>
      <c r="L96" s="135">
        <v>0</v>
      </c>
      <c r="M96" s="144">
        <v>50000</v>
      </c>
      <c r="N96" s="184" t="s">
        <v>223</v>
      </c>
    </row>
    <row r="97" spans="1:14" ht="14.1" customHeight="1" x14ac:dyDescent="0.25">
      <c r="A97" s="129" t="s">
        <v>63</v>
      </c>
      <c r="B97" s="130" t="s">
        <v>63</v>
      </c>
      <c r="C97" s="132"/>
      <c r="D97" s="132" t="s">
        <v>57</v>
      </c>
      <c r="E97" s="131"/>
      <c r="F97" s="142" t="s">
        <v>111</v>
      </c>
      <c r="G97" s="143" t="s">
        <v>46</v>
      </c>
      <c r="H97" s="134" t="s">
        <v>58</v>
      </c>
      <c r="I97" s="134" t="s">
        <v>58</v>
      </c>
      <c r="J97" s="134" t="s">
        <v>58</v>
      </c>
      <c r="K97" s="134" t="s">
        <v>58</v>
      </c>
      <c r="L97" s="135">
        <v>0</v>
      </c>
      <c r="M97" s="144">
        <v>-2960</v>
      </c>
      <c r="N97" s="184" t="s">
        <v>200</v>
      </c>
    </row>
    <row r="98" spans="1:14" ht="14.1" customHeight="1" x14ac:dyDescent="0.25">
      <c r="A98" s="129" t="s">
        <v>63</v>
      </c>
      <c r="B98" s="130" t="s">
        <v>63</v>
      </c>
      <c r="C98" s="132"/>
      <c r="D98" s="132" t="s">
        <v>57</v>
      </c>
      <c r="E98" s="131"/>
      <c r="F98" s="142" t="s">
        <v>111</v>
      </c>
      <c r="G98" s="143" t="s">
        <v>110</v>
      </c>
      <c r="H98" s="134" t="s">
        <v>58</v>
      </c>
      <c r="I98" s="134" t="s">
        <v>58</v>
      </c>
      <c r="J98" s="134" t="s">
        <v>58</v>
      </c>
      <c r="K98" s="134" t="s">
        <v>58</v>
      </c>
      <c r="L98" s="135">
        <v>0</v>
      </c>
      <c r="M98" s="144">
        <v>2834</v>
      </c>
      <c r="N98" s="184" t="s">
        <v>112</v>
      </c>
    </row>
    <row r="99" spans="1:14" ht="14.1" customHeight="1" x14ac:dyDescent="0.25">
      <c r="A99" s="140" t="s">
        <v>63</v>
      </c>
      <c r="B99" s="130" t="s">
        <v>63</v>
      </c>
      <c r="C99" s="132"/>
      <c r="D99" s="132" t="s">
        <v>57</v>
      </c>
      <c r="E99" s="131"/>
      <c r="F99" s="142" t="s">
        <v>113</v>
      </c>
      <c r="G99" s="143" t="s">
        <v>118</v>
      </c>
      <c r="H99" s="134" t="s">
        <v>58</v>
      </c>
      <c r="I99" s="134" t="s">
        <v>58</v>
      </c>
      <c r="J99" s="134" t="s">
        <v>58</v>
      </c>
      <c r="K99" s="134" t="s">
        <v>58</v>
      </c>
      <c r="L99" s="135">
        <v>0</v>
      </c>
      <c r="M99" s="144">
        <v>17000</v>
      </c>
      <c r="N99" s="184" t="s">
        <v>224</v>
      </c>
    </row>
    <row r="100" spans="1:14" ht="14.1" customHeight="1" x14ac:dyDescent="0.25">
      <c r="A100" s="129" t="s">
        <v>63</v>
      </c>
      <c r="B100" s="130" t="s">
        <v>63</v>
      </c>
      <c r="C100" s="132"/>
      <c r="D100" s="132" t="s">
        <v>57</v>
      </c>
      <c r="E100" s="131"/>
      <c r="F100" s="142" t="s">
        <v>113</v>
      </c>
      <c r="G100" s="143" t="s">
        <v>47</v>
      </c>
      <c r="H100" s="134" t="s">
        <v>58</v>
      </c>
      <c r="I100" s="134" t="s">
        <v>58</v>
      </c>
      <c r="J100" s="134" t="s">
        <v>58</v>
      </c>
      <c r="K100" s="134" t="s">
        <v>58</v>
      </c>
      <c r="L100" s="135">
        <v>0</v>
      </c>
      <c r="M100" s="144">
        <v>35000</v>
      </c>
      <c r="N100" s="184" t="s">
        <v>191</v>
      </c>
    </row>
    <row r="101" spans="1:14" ht="14.1" customHeight="1" x14ac:dyDescent="0.25">
      <c r="A101" s="129" t="s">
        <v>63</v>
      </c>
      <c r="B101" s="130" t="s">
        <v>63</v>
      </c>
      <c r="C101" s="132"/>
      <c r="D101" s="132" t="s">
        <v>57</v>
      </c>
      <c r="E101" s="131"/>
      <c r="F101" s="142" t="s">
        <v>113</v>
      </c>
      <c r="G101" s="143" t="s">
        <v>91</v>
      </c>
      <c r="H101" s="134" t="s">
        <v>58</v>
      </c>
      <c r="I101" s="134" t="s">
        <v>58</v>
      </c>
      <c r="J101" s="134" t="s">
        <v>58</v>
      </c>
      <c r="K101" s="134" t="s">
        <v>58</v>
      </c>
      <c r="L101" s="135">
        <v>0</v>
      </c>
      <c r="M101" s="144">
        <v>250000</v>
      </c>
      <c r="N101" s="184" t="s">
        <v>124</v>
      </c>
    </row>
    <row r="102" spans="1:14" ht="14.1" customHeight="1" x14ac:dyDescent="0.25">
      <c r="A102" s="140" t="s">
        <v>63</v>
      </c>
      <c r="B102" s="130" t="s">
        <v>63</v>
      </c>
      <c r="C102" s="132"/>
      <c r="D102" s="132" t="s">
        <v>57</v>
      </c>
      <c r="E102" s="131"/>
      <c r="F102" s="142" t="s">
        <v>116</v>
      </c>
      <c r="G102" s="143" t="s">
        <v>115</v>
      </c>
      <c r="H102" s="134" t="s">
        <v>58</v>
      </c>
      <c r="I102" s="134" t="s">
        <v>58</v>
      </c>
      <c r="J102" s="134" t="s">
        <v>58</v>
      </c>
      <c r="K102" s="134" t="s">
        <v>58</v>
      </c>
      <c r="L102" s="135">
        <v>0</v>
      </c>
      <c r="M102" s="144">
        <v>7373</v>
      </c>
      <c r="N102" s="184" t="s">
        <v>225</v>
      </c>
    </row>
    <row r="103" spans="1:14" ht="14.1" customHeight="1" x14ac:dyDescent="0.25">
      <c r="A103" s="129" t="s">
        <v>63</v>
      </c>
      <c r="B103" s="130" t="s">
        <v>63</v>
      </c>
      <c r="C103" s="132"/>
      <c r="D103" s="132" t="s">
        <v>57</v>
      </c>
      <c r="E103" s="131"/>
      <c r="F103" s="142" t="s">
        <v>116</v>
      </c>
      <c r="G103" s="143" t="s">
        <v>91</v>
      </c>
      <c r="H103" s="134" t="s">
        <v>58</v>
      </c>
      <c r="I103" s="134" t="s">
        <v>58</v>
      </c>
      <c r="J103" s="134" t="s">
        <v>58</v>
      </c>
      <c r="K103" s="134" t="s">
        <v>58</v>
      </c>
      <c r="L103" s="135">
        <v>0</v>
      </c>
      <c r="M103" s="144">
        <v>250000</v>
      </c>
      <c r="N103" s="184" t="s">
        <v>186</v>
      </c>
    </row>
    <row r="104" spans="1:14" ht="14.1" customHeight="1" x14ac:dyDescent="0.25">
      <c r="A104" s="129" t="s">
        <v>63</v>
      </c>
      <c r="B104" s="130" t="s">
        <v>63</v>
      </c>
      <c r="C104" s="132"/>
      <c r="D104" s="132" t="s">
        <v>57</v>
      </c>
      <c r="E104" s="131"/>
      <c r="F104" s="142" t="s">
        <v>125</v>
      </c>
      <c r="G104" s="143" t="s">
        <v>123</v>
      </c>
      <c r="H104" s="134" t="s">
        <v>58</v>
      </c>
      <c r="I104" s="134" t="s">
        <v>58</v>
      </c>
      <c r="J104" s="134" t="s">
        <v>58</v>
      </c>
      <c r="K104" s="134" t="s">
        <v>58</v>
      </c>
      <c r="L104" s="135">
        <v>0</v>
      </c>
      <c r="M104" s="144">
        <v>25000</v>
      </c>
      <c r="N104" s="184" t="s">
        <v>226</v>
      </c>
    </row>
    <row r="105" spans="1:14" ht="14.1" customHeight="1" x14ac:dyDescent="0.25">
      <c r="A105" s="140" t="s">
        <v>63</v>
      </c>
      <c r="B105" s="130" t="s">
        <v>63</v>
      </c>
      <c r="C105" s="132"/>
      <c r="D105" s="132" t="s">
        <v>57</v>
      </c>
      <c r="E105" s="131"/>
      <c r="F105" s="142" t="s">
        <v>125</v>
      </c>
      <c r="G105" s="143" t="s">
        <v>238</v>
      </c>
      <c r="H105" s="134" t="s">
        <v>58</v>
      </c>
      <c r="I105" s="134" t="s">
        <v>58</v>
      </c>
      <c r="J105" s="134" t="s">
        <v>58</v>
      </c>
      <c r="K105" s="134" t="s">
        <v>58</v>
      </c>
      <c r="L105" s="135">
        <v>0</v>
      </c>
      <c r="M105" s="144">
        <v>600000</v>
      </c>
      <c r="N105" s="184" t="s">
        <v>239</v>
      </c>
    </row>
    <row r="106" spans="1:14" ht="14.1" customHeight="1" x14ac:dyDescent="0.25">
      <c r="A106" s="140" t="s">
        <v>63</v>
      </c>
      <c r="B106" s="130" t="s">
        <v>63</v>
      </c>
      <c r="C106" s="132"/>
      <c r="D106" s="132" t="s">
        <v>57</v>
      </c>
      <c r="E106" s="131"/>
      <c r="F106" s="142" t="s">
        <v>178</v>
      </c>
      <c r="G106" s="143" t="s">
        <v>114</v>
      </c>
      <c r="H106" s="134" t="s">
        <v>58</v>
      </c>
      <c r="I106" s="134" t="s">
        <v>58</v>
      </c>
      <c r="J106" s="134" t="s">
        <v>58</v>
      </c>
      <c r="K106" s="134" t="s">
        <v>58</v>
      </c>
      <c r="L106" s="135">
        <v>0</v>
      </c>
      <c r="M106" s="144">
        <v>2000</v>
      </c>
      <c r="N106" s="184" t="s">
        <v>227</v>
      </c>
    </row>
    <row r="107" spans="1:14" ht="14.1" customHeight="1" x14ac:dyDescent="0.25">
      <c r="A107" s="129" t="s">
        <v>63</v>
      </c>
      <c r="B107" s="130" t="s">
        <v>63</v>
      </c>
      <c r="C107" s="132"/>
      <c r="D107" s="132" t="s">
        <v>57</v>
      </c>
      <c r="E107" s="131"/>
      <c r="F107" s="142" t="s">
        <v>228</v>
      </c>
      <c r="G107" s="143" t="s">
        <v>119</v>
      </c>
      <c r="H107" s="134" t="s">
        <v>58</v>
      </c>
      <c r="I107" s="134" t="s">
        <v>58</v>
      </c>
      <c r="J107" s="134" t="s">
        <v>58</v>
      </c>
      <c r="K107" s="134" t="s">
        <v>58</v>
      </c>
      <c r="L107" s="135">
        <v>0</v>
      </c>
      <c r="M107" s="144">
        <v>850</v>
      </c>
      <c r="N107" s="184" t="s">
        <v>229</v>
      </c>
    </row>
    <row r="108" spans="1:14" ht="14.1" customHeight="1" x14ac:dyDescent="0.25">
      <c r="A108" s="129" t="s">
        <v>63</v>
      </c>
      <c r="B108" s="130" t="s">
        <v>63</v>
      </c>
      <c r="C108" s="132"/>
      <c r="D108" s="132" t="s">
        <v>57</v>
      </c>
      <c r="E108" s="131"/>
      <c r="F108" s="142" t="s">
        <v>45</v>
      </c>
      <c r="G108" s="143" t="s">
        <v>110</v>
      </c>
      <c r="H108" s="134" t="s">
        <v>58</v>
      </c>
      <c r="I108" s="134" t="s">
        <v>58</v>
      </c>
      <c r="J108" s="134" t="s">
        <v>58</v>
      </c>
      <c r="K108" s="134" t="s">
        <v>58</v>
      </c>
      <c r="L108" s="135">
        <v>0</v>
      </c>
      <c r="M108" s="144">
        <v>380</v>
      </c>
      <c r="N108" s="184" t="s">
        <v>230</v>
      </c>
    </row>
    <row r="109" spans="1:14" ht="14.1" customHeight="1" x14ac:dyDescent="0.25">
      <c r="A109" s="140" t="s">
        <v>63</v>
      </c>
      <c r="B109" s="130" t="s">
        <v>63</v>
      </c>
      <c r="C109" s="132"/>
      <c r="D109" s="132" t="s">
        <v>57</v>
      </c>
      <c r="E109" s="131"/>
      <c r="F109" s="142" t="s">
        <v>120</v>
      </c>
      <c r="G109" s="143" t="s">
        <v>119</v>
      </c>
      <c r="H109" s="134" t="s">
        <v>58</v>
      </c>
      <c r="I109" s="134" t="s">
        <v>58</v>
      </c>
      <c r="J109" s="134" t="s">
        <v>58</v>
      </c>
      <c r="K109" s="134" t="s">
        <v>58</v>
      </c>
      <c r="L109" s="135">
        <v>0</v>
      </c>
      <c r="M109" s="144">
        <v>1700</v>
      </c>
      <c r="N109" s="184" t="s">
        <v>231</v>
      </c>
    </row>
    <row r="110" spans="1:14" ht="14.1" customHeight="1" thickBot="1" x14ac:dyDescent="0.3">
      <c r="A110" s="140" t="s">
        <v>63</v>
      </c>
      <c r="B110" s="141" t="s">
        <v>63</v>
      </c>
      <c r="C110" s="132"/>
      <c r="D110" s="132" t="s">
        <v>57</v>
      </c>
      <c r="E110" s="132"/>
      <c r="F110" s="142" t="s">
        <v>187</v>
      </c>
      <c r="G110" s="143" t="s">
        <v>188</v>
      </c>
      <c r="H110" s="134" t="s">
        <v>58</v>
      </c>
      <c r="I110" s="134" t="s">
        <v>58</v>
      </c>
      <c r="J110" s="134" t="s">
        <v>58</v>
      </c>
      <c r="K110" s="134" t="s">
        <v>58</v>
      </c>
      <c r="L110" s="135">
        <v>0</v>
      </c>
      <c r="M110" s="144">
        <v>250000</v>
      </c>
      <c r="N110" s="184" t="s">
        <v>190</v>
      </c>
    </row>
    <row r="111" spans="1:14" s="74" customFormat="1" ht="14.1" customHeight="1" thickBot="1" x14ac:dyDescent="0.25">
      <c r="A111" s="249" t="s">
        <v>23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71">
        <f>SUM(L84:L110)</f>
        <v>0</v>
      </c>
      <c r="M111" s="71">
        <f>SUM(M84:M110)</f>
        <v>1110317.8</v>
      </c>
      <c r="N111" s="72"/>
    </row>
    <row r="113" spans="1:1" x14ac:dyDescent="0.25">
      <c r="A113" s="122" t="s">
        <v>27</v>
      </c>
    </row>
  </sheetData>
  <sheetProtection selectLockedCells="1" selectUnlockedCells="1"/>
  <mergeCells count="7">
    <mergeCell ref="A10:K10"/>
    <mergeCell ref="A16:K16"/>
    <mergeCell ref="A22:K22"/>
    <mergeCell ref="A72:K72"/>
    <mergeCell ref="A111:K111"/>
    <mergeCell ref="A53:K53"/>
    <mergeCell ref="A29:K29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2" workbookViewId="0">
      <selection activeCell="G38" sqref="G38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66" t="s">
        <v>64</v>
      </c>
      <c r="E1" s="266"/>
    </row>
    <row r="2" spans="1:9" x14ac:dyDescent="0.25">
      <c r="E2" s="78"/>
    </row>
    <row r="3" spans="1:9" ht="20.25" customHeight="1" x14ac:dyDescent="0.25">
      <c r="A3" s="79" t="s">
        <v>65</v>
      </c>
      <c r="B3" s="80"/>
      <c r="C3" s="80"/>
      <c r="D3" s="80"/>
      <c r="E3" s="81"/>
    </row>
    <row r="4" spans="1:9" s="50" customFormat="1" ht="15.7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51" t="s">
        <v>66</v>
      </c>
      <c r="B5" s="251"/>
      <c r="C5" s="251"/>
      <c r="D5" s="251"/>
    </row>
    <row r="6" spans="1:9" x14ac:dyDescent="0.25">
      <c r="A6" s="160" t="s">
        <v>94</v>
      </c>
      <c r="B6" s="158"/>
      <c r="C6" s="158"/>
      <c r="D6" s="158"/>
      <c r="E6" s="159">
        <v>55302039.729999997</v>
      </c>
      <c r="F6" s="1"/>
      <c r="G6" s="1"/>
      <c r="H6" s="1"/>
      <c r="I6" s="1"/>
    </row>
    <row r="7" spans="1:9" s="150" customFormat="1" ht="15" customHeight="1" x14ac:dyDescent="0.25">
      <c r="A7" s="145" t="s">
        <v>100</v>
      </c>
      <c r="B7" s="146"/>
      <c r="C7" s="146"/>
      <c r="D7" s="146"/>
      <c r="E7" s="147">
        <v>43065</v>
      </c>
      <c r="F7" s="148"/>
      <c r="G7" s="149"/>
      <c r="H7" s="149"/>
      <c r="I7" s="149"/>
    </row>
    <row r="8" spans="1:9" s="150" customFormat="1" ht="15" customHeight="1" x14ac:dyDescent="0.25">
      <c r="A8" s="145" t="s">
        <v>144</v>
      </c>
      <c r="B8" s="146"/>
      <c r="C8" s="146"/>
      <c r="D8" s="146"/>
      <c r="E8" s="147">
        <v>1953428</v>
      </c>
      <c r="F8" s="148"/>
      <c r="G8" s="149"/>
      <c r="H8" s="149"/>
      <c r="I8" s="149"/>
    </row>
    <row r="9" spans="1:9" s="150" customFormat="1" ht="15" customHeight="1" x14ac:dyDescent="0.25">
      <c r="A9" s="145" t="s">
        <v>153</v>
      </c>
      <c r="B9" s="146"/>
      <c r="C9" s="146"/>
      <c r="D9" s="146"/>
      <c r="E9" s="147">
        <f>SUM(E11:E12)</f>
        <v>1417334.8</v>
      </c>
      <c r="F9" s="148"/>
      <c r="G9" s="149"/>
      <c r="H9" s="149"/>
      <c r="I9" s="149"/>
    </row>
    <row r="10" spans="1:9" ht="15" customHeight="1" x14ac:dyDescent="0.25">
      <c r="A10" s="252" t="s">
        <v>87</v>
      </c>
      <c r="B10" s="253"/>
      <c r="C10" s="253"/>
      <c r="D10" s="253"/>
    </row>
    <row r="11" spans="1:9" ht="15" customHeight="1" x14ac:dyDescent="0.25">
      <c r="A11" s="254" t="s">
        <v>86</v>
      </c>
      <c r="B11" s="254"/>
      <c r="C11" s="254"/>
      <c r="D11" s="254"/>
      <c r="E11" s="147">
        <f>SUM(59517+150000+77500+20000)</f>
        <v>307017</v>
      </c>
    </row>
    <row r="12" spans="1:9" s="74" customFormat="1" ht="15" customHeight="1" thickBot="1" x14ac:dyDescent="0.25">
      <c r="A12" s="152" t="s">
        <v>88</v>
      </c>
      <c r="B12" s="153"/>
      <c r="C12" s="153"/>
      <c r="D12" s="154"/>
      <c r="E12" s="147">
        <v>1110317.8</v>
      </c>
      <c r="F12" s="115"/>
      <c r="G12" s="73"/>
      <c r="H12" s="73"/>
      <c r="I12" s="73"/>
    </row>
    <row r="13" spans="1:9" s="69" customFormat="1" ht="15" customHeight="1" x14ac:dyDescent="0.25">
      <c r="A13" s="255" t="s">
        <v>67</v>
      </c>
      <c r="B13" s="255"/>
      <c r="C13" s="255"/>
      <c r="D13" s="255"/>
      <c r="E13" s="155">
        <f>SUM(E6:E9)</f>
        <v>58715867.529999994</v>
      </c>
      <c r="F13"/>
      <c r="G13" s="68"/>
      <c r="H13" s="68"/>
      <c r="I13" s="68"/>
    </row>
    <row r="14" spans="1:9" s="50" customFormat="1" ht="15" customHeight="1" x14ac:dyDescent="0.25">
      <c r="A14" s="156"/>
      <c r="B14" s="146"/>
      <c r="C14" s="146"/>
      <c r="D14" s="146"/>
      <c r="E14" s="157"/>
      <c r="F14"/>
      <c r="G14" s="49"/>
      <c r="H14" s="49"/>
      <c r="I14" s="49"/>
    </row>
    <row r="15" spans="1:9" ht="15" customHeight="1" x14ac:dyDescent="0.25">
      <c r="A15" s="256" t="s">
        <v>68</v>
      </c>
      <c r="B15" s="256"/>
      <c r="C15" s="256"/>
      <c r="D15" s="256"/>
      <c r="E15" s="157"/>
    </row>
    <row r="16" spans="1:9" x14ac:dyDescent="0.25">
      <c r="A16" s="185" t="s">
        <v>94</v>
      </c>
      <c r="B16" s="186"/>
      <c r="C16" s="186"/>
      <c r="D16" s="186"/>
      <c r="E16" s="187">
        <v>58777403.560000002</v>
      </c>
      <c r="F16" s="1"/>
      <c r="G16" s="1"/>
      <c r="H16" s="1"/>
      <c r="I16" s="1"/>
    </row>
    <row r="17" spans="1:9" s="150" customFormat="1" ht="15" customHeight="1" x14ac:dyDescent="0.25">
      <c r="A17" s="145" t="s">
        <v>100</v>
      </c>
      <c r="B17" s="146"/>
      <c r="C17" s="146"/>
      <c r="D17" s="146"/>
      <c r="E17" s="147">
        <v>43065</v>
      </c>
      <c r="F17" s="148"/>
      <c r="G17" s="149"/>
      <c r="H17" s="149"/>
      <c r="I17" s="149"/>
    </row>
    <row r="18" spans="1:9" s="150" customFormat="1" ht="15" customHeight="1" x14ac:dyDescent="0.25">
      <c r="A18" s="145" t="s">
        <v>144</v>
      </c>
      <c r="B18" s="146"/>
      <c r="C18" s="146"/>
      <c r="D18" s="146"/>
      <c r="E18" s="147">
        <v>1953428</v>
      </c>
      <c r="F18" s="148"/>
      <c r="G18" s="149"/>
      <c r="H18" s="149"/>
      <c r="I18" s="149"/>
    </row>
    <row r="19" spans="1:9" s="150" customFormat="1" ht="15" customHeight="1" x14ac:dyDescent="0.25">
      <c r="A19" s="145" t="s">
        <v>153</v>
      </c>
      <c r="B19" s="146"/>
      <c r="C19" s="146"/>
      <c r="D19" s="146"/>
      <c r="E19" s="147">
        <f>SUM(E21:E22)</f>
        <v>1417334.8</v>
      </c>
      <c r="F19" s="148"/>
      <c r="G19" s="149"/>
      <c r="H19" s="149"/>
      <c r="I19" s="149"/>
    </row>
    <row r="20" spans="1:9" ht="15" customHeight="1" x14ac:dyDescent="0.25">
      <c r="A20" s="265" t="s">
        <v>87</v>
      </c>
      <c r="B20" s="254"/>
      <c r="C20" s="254"/>
      <c r="D20" s="254"/>
      <c r="E20" s="147"/>
    </row>
    <row r="21" spans="1:9" ht="15" customHeight="1" x14ac:dyDescent="0.25">
      <c r="A21" s="254" t="s">
        <v>86</v>
      </c>
      <c r="B21" s="254"/>
      <c r="C21" s="254"/>
      <c r="D21" s="254"/>
      <c r="E21" s="147">
        <v>307017</v>
      </c>
      <c r="F21" s="121"/>
    </row>
    <row r="22" spans="1:9" s="74" customFormat="1" ht="15" customHeight="1" thickBot="1" x14ac:dyDescent="0.25">
      <c r="A22" s="152" t="s">
        <v>88</v>
      </c>
      <c r="B22" s="153"/>
      <c r="C22" s="153"/>
      <c r="D22" s="188"/>
      <c r="E22" s="147">
        <v>1110317.8</v>
      </c>
      <c r="G22" s="73"/>
      <c r="H22" s="73"/>
      <c r="I22" s="73"/>
    </row>
    <row r="23" spans="1:9" s="74" customFormat="1" ht="15" customHeight="1" x14ac:dyDescent="0.2">
      <c r="A23" s="258" t="s">
        <v>69</v>
      </c>
      <c r="B23" s="258"/>
      <c r="C23" s="258"/>
      <c r="D23" s="258"/>
      <c r="E23" s="84">
        <f>SUM(E16:E19)</f>
        <v>62191231.359999999</v>
      </c>
      <c r="F23"/>
      <c r="G23" s="73"/>
      <c r="H23" s="73"/>
      <c r="I23" s="73"/>
    </row>
    <row r="24" spans="1:9" ht="15" customHeight="1" x14ac:dyDescent="0.25">
      <c r="A24" s="85"/>
      <c r="E24" s="86"/>
    </row>
    <row r="25" spans="1:9" ht="15" customHeight="1" x14ac:dyDescent="0.25">
      <c r="A25" s="251" t="s">
        <v>70</v>
      </c>
      <c r="B25" s="251"/>
      <c r="C25" s="251"/>
      <c r="D25" s="251"/>
      <c r="E25" s="86"/>
    </row>
    <row r="26" spans="1:9" x14ac:dyDescent="0.25">
      <c r="A26" s="259" t="s">
        <v>95</v>
      </c>
      <c r="B26" s="259"/>
      <c r="C26" s="259"/>
      <c r="D26" s="259"/>
      <c r="E26" s="162">
        <v>5000000</v>
      </c>
      <c r="F26" s="1"/>
      <c r="G26" s="1"/>
      <c r="H26" s="1"/>
      <c r="I26" s="1"/>
    </row>
    <row r="27" spans="1:9" ht="15.75" thickBot="1" x14ac:dyDescent="0.3">
      <c r="A27" s="259" t="s">
        <v>96</v>
      </c>
      <c r="B27" s="259"/>
      <c r="C27" s="259"/>
      <c r="D27" s="259"/>
      <c r="E27" s="161">
        <v>-1524636.17</v>
      </c>
      <c r="F27" s="1"/>
      <c r="G27" s="1"/>
      <c r="H27" s="1"/>
      <c r="I27" s="1"/>
    </row>
    <row r="28" spans="1:9" ht="15" customHeight="1" x14ac:dyDescent="0.25">
      <c r="A28" s="260" t="s">
        <v>71</v>
      </c>
      <c r="B28" s="260"/>
      <c r="C28" s="260"/>
      <c r="D28" s="260"/>
      <c r="E28" s="84">
        <f>SUM(E26:E27)</f>
        <v>3475363.83</v>
      </c>
    </row>
    <row r="29" spans="1:9" ht="14.1" customHeight="1" x14ac:dyDescent="0.25"/>
    <row r="30" spans="1:9" ht="14.1" customHeight="1" x14ac:dyDescent="0.25"/>
    <row r="31" spans="1:9" ht="14.1" customHeight="1" x14ac:dyDescent="0.25"/>
    <row r="32" spans="1:9" ht="16.5" customHeight="1" thickBot="1" x14ac:dyDescent="0.3">
      <c r="A32" s="79" t="s">
        <v>72</v>
      </c>
      <c r="B32" s="80"/>
      <c r="C32" s="80"/>
      <c r="D32" s="80"/>
      <c r="E32" s="81"/>
    </row>
    <row r="33" spans="1:9" ht="15" customHeight="1" thickBot="1" x14ac:dyDescent="0.3">
      <c r="A33" s="261" t="s">
        <v>73</v>
      </c>
      <c r="B33" s="261"/>
      <c r="C33" s="87" t="s">
        <v>97</v>
      </c>
      <c r="D33" s="87" t="s">
        <v>101</v>
      </c>
      <c r="E33" s="105" t="s">
        <v>102</v>
      </c>
    </row>
    <row r="34" spans="1:9" ht="15" customHeight="1" x14ac:dyDescent="0.25">
      <c r="A34" s="267" t="s">
        <v>98</v>
      </c>
      <c r="B34" s="267"/>
      <c r="C34" s="88">
        <f>SUM(E6)</f>
        <v>55302039.729999997</v>
      </c>
      <c r="D34" s="88">
        <f>SUM(E7+E8+E9)</f>
        <v>3413827.8</v>
      </c>
      <c r="E34" s="106">
        <f>SUM(C34+D34)</f>
        <v>58715867.529999994</v>
      </c>
    </row>
    <row r="35" spans="1:9" ht="15" customHeight="1" thickBot="1" x14ac:dyDescent="0.3">
      <c r="A35" s="268" t="s">
        <v>99</v>
      </c>
      <c r="B35" s="268"/>
      <c r="C35" s="89">
        <f>SUM(E16)</f>
        <v>58777403.560000002</v>
      </c>
      <c r="D35" s="89">
        <f>SUM(E17+E18+E19)</f>
        <v>3413827.8</v>
      </c>
      <c r="E35" s="107">
        <f>SUM(C35+D35)</f>
        <v>62191231.359999999</v>
      </c>
    </row>
    <row r="36" spans="1:9" ht="15" customHeight="1" thickBot="1" x14ac:dyDescent="0.3">
      <c r="A36" s="269" t="s">
        <v>74</v>
      </c>
      <c r="B36" s="269"/>
      <c r="C36" s="90">
        <f>SUM(C34-C35)</f>
        <v>-3475363.8300000057</v>
      </c>
      <c r="D36" s="90">
        <f>SUM(D34-D35)</f>
        <v>0</v>
      </c>
      <c r="E36" s="108">
        <f>SUM(E34-E35)</f>
        <v>-3475363.8300000057</v>
      </c>
    </row>
    <row r="37" spans="1:9" ht="15" customHeight="1" thickBot="1" x14ac:dyDescent="0.3">
      <c r="A37" s="91"/>
      <c r="B37" s="91"/>
      <c r="C37" s="91"/>
      <c r="D37" s="91"/>
      <c r="E37" s="91"/>
    </row>
    <row r="38" spans="1:9" ht="15" customHeight="1" thickBot="1" x14ac:dyDescent="0.3">
      <c r="A38" s="257" t="s">
        <v>75</v>
      </c>
      <c r="B38" s="257"/>
      <c r="C38" s="87" t="s">
        <v>97</v>
      </c>
      <c r="D38" s="87" t="s">
        <v>101</v>
      </c>
      <c r="E38" s="105" t="s">
        <v>102</v>
      </c>
    </row>
    <row r="39" spans="1:9" ht="24.95" customHeight="1" x14ac:dyDescent="0.25">
      <c r="A39" s="92" t="s">
        <v>76</v>
      </c>
      <c r="B39" s="93" t="s">
        <v>77</v>
      </c>
      <c r="C39" s="94">
        <f>SUM(E26)</f>
        <v>5000000</v>
      </c>
      <c r="D39" s="94">
        <f>SUM(F26)</f>
        <v>0</v>
      </c>
      <c r="E39" s="109">
        <f>SUM(C39+D39)</f>
        <v>5000000</v>
      </c>
    </row>
    <row r="40" spans="1:9" s="74" customFormat="1" ht="24.95" customHeight="1" x14ac:dyDescent="0.2">
      <c r="A40" s="92" t="s">
        <v>78</v>
      </c>
      <c r="B40" s="93" t="s">
        <v>79</v>
      </c>
      <c r="C40" s="95">
        <f>SUM(E27)</f>
        <v>-1524636.17</v>
      </c>
      <c r="D40" s="95">
        <f>SUM(F27)</f>
        <v>0</v>
      </c>
      <c r="E40" s="110">
        <f>SUM(C40+D40)</f>
        <v>-1524636.17</v>
      </c>
      <c r="F40"/>
      <c r="G40" s="73"/>
      <c r="H40" s="73"/>
      <c r="I40" s="73"/>
    </row>
    <row r="41" spans="1:9" ht="15" customHeight="1" thickBot="1" x14ac:dyDescent="0.3">
      <c r="A41" s="96" t="s">
        <v>80</v>
      </c>
      <c r="B41" s="97" t="s">
        <v>81</v>
      </c>
      <c r="C41" s="98">
        <v>0</v>
      </c>
      <c r="D41" s="98">
        <v>0</v>
      </c>
      <c r="E41" s="111">
        <f>SUM(C41+D41)</f>
        <v>0</v>
      </c>
    </row>
    <row r="42" spans="1:9" ht="15" customHeight="1" thickBot="1" x14ac:dyDescent="0.3">
      <c r="A42" s="257" t="s">
        <v>82</v>
      </c>
      <c r="B42" s="257"/>
      <c r="C42" s="90">
        <f>SUM(C39:C41)</f>
        <v>3475363.83</v>
      </c>
      <c r="D42" s="90">
        <f>SUM(D39:D41)</f>
        <v>0</v>
      </c>
      <c r="E42" s="108">
        <f>SUM(E39:E41)</f>
        <v>3475363.83</v>
      </c>
    </row>
    <row r="43" spans="1:9" ht="15" customHeight="1" thickBot="1" x14ac:dyDescent="0.3">
      <c r="A43" s="99"/>
      <c r="B43" s="99"/>
      <c r="C43" s="100"/>
      <c r="D43" s="100"/>
      <c r="E43" s="100"/>
    </row>
    <row r="44" spans="1:9" ht="15" customHeight="1" thickBot="1" x14ac:dyDescent="0.3">
      <c r="A44" s="257" t="s">
        <v>83</v>
      </c>
      <c r="B44" s="257"/>
      <c r="C44" s="87" t="s">
        <v>97</v>
      </c>
      <c r="D44" s="87" t="s">
        <v>101</v>
      </c>
      <c r="E44" s="105" t="s">
        <v>102</v>
      </c>
    </row>
    <row r="45" spans="1:9" ht="15" customHeight="1" x14ac:dyDescent="0.25">
      <c r="A45" s="262" t="s">
        <v>84</v>
      </c>
      <c r="B45" s="262"/>
      <c r="C45" s="101">
        <f>SUM(C34+C39)</f>
        <v>60302039.729999997</v>
      </c>
      <c r="D45" s="101">
        <f>SUM(D34+D39)</f>
        <v>3413827.8</v>
      </c>
      <c r="E45" s="112">
        <f>SUM(E34+E39)</f>
        <v>63715867.529999994</v>
      </c>
    </row>
    <row r="46" spans="1:9" ht="15" customHeight="1" thickBot="1" x14ac:dyDescent="0.3">
      <c r="A46" s="263" t="s">
        <v>85</v>
      </c>
      <c r="B46" s="263"/>
      <c r="C46" s="102">
        <f>SUM(C35-C40)</f>
        <v>60302039.730000004</v>
      </c>
      <c r="D46" s="102">
        <f>SUM(D35-D40)</f>
        <v>3413827.8</v>
      </c>
      <c r="E46" s="113">
        <f>SUM(E35-E40)</f>
        <v>63715867.530000001</v>
      </c>
    </row>
    <row r="47" spans="1:9" ht="15" customHeight="1" thickBot="1" x14ac:dyDescent="0.3">
      <c r="A47" s="99"/>
      <c r="B47" s="99"/>
      <c r="C47" s="103">
        <f>SUM(C45-C46)</f>
        <v>-7.4505805969238281E-9</v>
      </c>
      <c r="D47" s="103">
        <f>SUM(D45-D46)</f>
        <v>0</v>
      </c>
      <c r="E47" s="114">
        <f>SUM(E45-E46)</f>
        <v>-7.4505805969238281E-9</v>
      </c>
    </row>
    <row r="49" spans="1:5" x14ac:dyDescent="0.25">
      <c r="A49" s="264" t="s">
        <v>27</v>
      </c>
      <c r="B49" s="264"/>
      <c r="C49" s="264"/>
      <c r="D49" s="264"/>
      <c r="E49" s="104"/>
    </row>
  </sheetData>
  <sheetProtection selectLockedCells="1" selectUnlockedCells="1"/>
  <mergeCells count="23">
    <mergeCell ref="D1:E1"/>
    <mergeCell ref="A34:B34"/>
    <mergeCell ref="A35:B35"/>
    <mergeCell ref="A36:B36"/>
    <mergeCell ref="A38:B38"/>
    <mergeCell ref="A45:B45"/>
    <mergeCell ref="A46:B46"/>
    <mergeCell ref="A49:D49"/>
    <mergeCell ref="A20:D20"/>
    <mergeCell ref="A21:D21"/>
    <mergeCell ref="A42:B42"/>
    <mergeCell ref="A44:B44"/>
    <mergeCell ref="A23:D23"/>
    <mergeCell ref="A26:D26"/>
    <mergeCell ref="A27:D27"/>
    <mergeCell ref="A28:D28"/>
    <mergeCell ref="A33:B33"/>
    <mergeCell ref="A25:D25"/>
    <mergeCell ref="A5:D5"/>
    <mergeCell ref="A10:D10"/>
    <mergeCell ref="A11:D11"/>
    <mergeCell ref="A13:D13"/>
    <mergeCell ref="A15:D15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P29" sqref="P29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5" width="13.85546875" style="1" customWidth="1"/>
    <col min="16" max="16" width="14.140625" style="1" customWidth="1"/>
    <col min="17" max="16384" width="8.7109375" style="1"/>
  </cols>
  <sheetData>
    <row r="2" spans="1:14" ht="15.75" x14ac:dyDescent="0.25">
      <c r="A2" s="4" t="s">
        <v>103</v>
      </c>
      <c r="B2" s="4"/>
    </row>
    <row r="3" spans="1:14" x14ac:dyDescent="0.25">
      <c r="A3" s="5"/>
      <c r="B3" s="5"/>
    </row>
    <row r="4" spans="1:14" ht="15.75" thickBot="1" x14ac:dyDescent="0.3">
      <c r="A4" s="281" t="s">
        <v>0</v>
      </c>
      <c r="B4" s="281"/>
      <c r="C4" s="281"/>
      <c r="D4" s="282" t="s">
        <v>90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24.95" customHeight="1" thickTop="1" thickBot="1" x14ac:dyDescent="0.3">
      <c r="A5" s="6" t="s">
        <v>28</v>
      </c>
      <c r="B5" s="63" t="s">
        <v>22</v>
      </c>
      <c r="C5" s="283" t="s">
        <v>2</v>
      </c>
      <c r="D5" s="283"/>
      <c r="E5" s="7" t="s">
        <v>3</v>
      </c>
      <c r="F5" s="284" t="s">
        <v>3</v>
      </c>
      <c r="G5" s="284"/>
      <c r="H5" s="284"/>
      <c r="I5" s="284"/>
      <c r="J5" s="285"/>
      <c r="K5" s="8" t="s">
        <v>4</v>
      </c>
      <c r="L5" s="163" t="s">
        <v>5</v>
      </c>
      <c r="M5" s="168"/>
    </row>
    <row r="6" spans="1:14" ht="20.100000000000001" customHeight="1" thickTop="1" x14ac:dyDescent="0.25">
      <c r="A6" s="66" t="s">
        <v>28</v>
      </c>
      <c r="B6" s="64" t="s">
        <v>6</v>
      </c>
      <c r="C6" s="286">
        <v>4112</v>
      </c>
      <c r="D6" s="286"/>
      <c r="E6" s="9"/>
      <c r="F6" s="290" t="s">
        <v>7</v>
      </c>
      <c r="G6" s="290"/>
      <c r="H6" s="290"/>
      <c r="I6" s="290"/>
      <c r="J6" s="291"/>
      <c r="K6" s="10">
        <v>820000</v>
      </c>
      <c r="L6" s="164">
        <v>820000</v>
      </c>
      <c r="M6" s="167"/>
    </row>
    <row r="7" spans="1:14" ht="20.100000000000001" customHeight="1" thickBot="1" x14ac:dyDescent="0.3">
      <c r="A7" s="67" t="s">
        <v>28</v>
      </c>
      <c r="B7" s="65" t="s">
        <v>6</v>
      </c>
      <c r="C7" s="292">
        <v>4121</v>
      </c>
      <c r="D7" s="292"/>
      <c r="E7" s="11"/>
      <c r="F7" s="293" t="s">
        <v>62</v>
      </c>
      <c r="G7" s="293"/>
      <c r="H7" s="293"/>
      <c r="I7" s="293"/>
      <c r="J7" s="294"/>
      <c r="K7" s="12">
        <v>17500</v>
      </c>
      <c r="L7" s="165">
        <v>17500</v>
      </c>
      <c r="M7" s="167"/>
    </row>
    <row r="8" spans="1:14" ht="16.5" customHeight="1" thickTop="1" thickBot="1" x14ac:dyDescent="0.3">
      <c r="A8" s="295" t="s">
        <v>8</v>
      </c>
      <c r="B8" s="296"/>
      <c r="C8" s="296"/>
      <c r="D8" s="296"/>
      <c r="E8" s="296"/>
      <c r="F8" s="296"/>
      <c r="G8" s="296"/>
      <c r="H8" s="296"/>
      <c r="I8" s="296"/>
      <c r="J8" s="297"/>
      <c r="K8" s="13">
        <f>SUM(K6:K7)</f>
        <v>837500</v>
      </c>
      <c r="L8" s="166">
        <f>SUM(L6:L7)</f>
        <v>837500</v>
      </c>
      <c r="M8" s="169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98" t="s">
        <v>11</v>
      </c>
      <c r="B10" s="298"/>
      <c r="C10" s="298"/>
      <c r="D10" s="298"/>
      <c r="E10" s="298"/>
      <c r="F10" s="298"/>
      <c r="G10" s="298"/>
      <c r="H10" s="298"/>
      <c r="I10" s="298"/>
      <c r="J10" s="299" t="s">
        <v>12</v>
      </c>
      <c r="K10" s="299"/>
      <c r="L10" s="299"/>
      <c r="M10" s="299"/>
      <c r="N10" s="70" t="s">
        <v>13</v>
      </c>
    </row>
    <row r="11" spans="1:14" s="3" customFormat="1" ht="18.75" customHeight="1" thickTop="1" thickBot="1" x14ac:dyDescent="0.25">
      <c r="A11" s="300" t="s">
        <v>28</v>
      </c>
      <c r="B11" s="303" t="s">
        <v>61</v>
      </c>
      <c r="C11" s="287" t="s">
        <v>15</v>
      </c>
      <c r="D11" s="287" t="s">
        <v>2</v>
      </c>
      <c r="E11" s="287"/>
      <c r="F11" s="311" t="s">
        <v>16</v>
      </c>
      <c r="G11" s="311"/>
      <c r="H11" s="312" t="s">
        <v>17</v>
      </c>
      <c r="I11" s="312"/>
      <c r="J11" s="309" t="s">
        <v>18</v>
      </c>
      <c r="K11" s="310"/>
      <c r="L11" s="288" t="s">
        <v>105</v>
      </c>
      <c r="M11" s="18" t="s">
        <v>20</v>
      </c>
      <c r="N11" s="276" t="s">
        <v>19</v>
      </c>
    </row>
    <row r="12" spans="1:14" s="3" customFormat="1" ht="14.25" customHeight="1" thickTop="1" thickBot="1" x14ac:dyDescent="0.25">
      <c r="A12" s="301"/>
      <c r="B12" s="304"/>
      <c r="C12" s="287"/>
      <c r="D12" s="287"/>
      <c r="E12" s="287"/>
      <c r="F12" s="311"/>
      <c r="G12" s="311"/>
      <c r="H12" s="312"/>
      <c r="I12" s="312"/>
      <c r="J12" s="277" t="s">
        <v>31</v>
      </c>
      <c r="K12" s="279" t="s">
        <v>104</v>
      </c>
      <c r="L12" s="288"/>
      <c r="M12" s="29" t="s">
        <v>29</v>
      </c>
      <c r="N12" s="276"/>
    </row>
    <row r="13" spans="1:14" s="3" customFormat="1" ht="14.25" customHeight="1" thickTop="1" thickBot="1" x14ac:dyDescent="0.25">
      <c r="A13" s="302"/>
      <c r="B13" s="305"/>
      <c r="C13" s="287"/>
      <c r="D13" s="287"/>
      <c r="E13" s="287"/>
      <c r="F13" s="311"/>
      <c r="G13" s="311"/>
      <c r="H13" s="312"/>
      <c r="I13" s="312"/>
      <c r="J13" s="278"/>
      <c r="K13" s="280"/>
      <c r="L13" s="288"/>
      <c r="M13" s="30" t="s">
        <v>30</v>
      </c>
      <c r="N13" s="276"/>
    </row>
    <row r="14" spans="1:14" s="3" customFormat="1" ht="15" customHeight="1" thickTop="1" x14ac:dyDescent="0.2">
      <c r="A14" s="137" t="s">
        <v>28</v>
      </c>
      <c r="B14" s="138" t="s">
        <v>24</v>
      </c>
      <c r="C14" s="26" t="s">
        <v>21</v>
      </c>
      <c r="D14" s="289">
        <v>4116</v>
      </c>
      <c r="E14" s="289"/>
      <c r="F14" s="27" t="s">
        <v>22</v>
      </c>
      <c r="G14" s="26">
        <v>104513013</v>
      </c>
      <c r="H14" s="274" t="s">
        <v>107</v>
      </c>
      <c r="I14" s="274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7" t="s">
        <v>28</v>
      </c>
      <c r="B15" s="138" t="s">
        <v>24</v>
      </c>
      <c r="C15" s="26" t="s">
        <v>21</v>
      </c>
      <c r="D15" s="136">
        <v>4116</v>
      </c>
      <c r="E15" s="136"/>
      <c r="F15" s="27" t="s">
        <v>22</v>
      </c>
      <c r="G15" s="26">
        <v>104113013</v>
      </c>
      <c r="H15" s="274" t="s">
        <v>108</v>
      </c>
      <c r="I15" s="274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306" t="s">
        <v>26</v>
      </c>
      <c r="B16" s="306"/>
      <c r="C16" s="306"/>
      <c r="D16" s="306"/>
      <c r="E16" s="306"/>
      <c r="F16" s="306"/>
      <c r="G16" s="306"/>
      <c r="H16" s="306"/>
      <c r="I16" s="306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307">
        <f>SUM(J16:K16)</f>
        <v>15000</v>
      </c>
      <c r="K17" s="308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281" t="s">
        <v>9</v>
      </c>
      <c r="B33" s="281"/>
      <c r="C33" s="281"/>
      <c r="D33" s="281"/>
      <c r="E33" s="282" t="s">
        <v>106</v>
      </c>
      <c r="F33" s="282"/>
      <c r="G33" s="282"/>
      <c r="H33" s="282"/>
      <c r="I33" s="282"/>
      <c r="J33" s="282"/>
      <c r="K33" s="282"/>
      <c r="L33" s="282"/>
      <c r="M33" s="282"/>
      <c r="N33" s="282"/>
    </row>
    <row r="34" spans="1:14" s="3" customFormat="1" ht="15.75" thickBot="1" x14ac:dyDescent="0.25">
      <c r="A34" s="275" t="s">
        <v>10</v>
      </c>
      <c r="B34" s="275"/>
      <c r="C34" s="275"/>
      <c r="D34" s="275"/>
      <c r="E34" s="275"/>
      <c r="F34" s="275"/>
      <c r="G34" s="275"/>
      <c r="H34" s="275"/>
      <c r="I34" s="275"/>
      <c r="J34" s="17"/>
      <c r="K34" s="17"/>
      <c r="L34" s="17"/>
      <c r="M34" s="17"/>
      <c r="N34" s="17"/>
    </row>
    <row r="35" spans="1:14" s="3" customFormat="1" ht="15.75" thickTop="1" thickBot="1" x14ac:dyDescent="0.25">
      <c r="A35" s="298" t="s">
        <v>11</v>
      </c>
      <c r="B35" s="298"/>
      <c r="C35" s="298"/>
      <c r="D35" s="298"/>
      <c r="E35" s="298"/>
      <c r="F35" s="298"/>
      <c r="G35" s="298"/>
      <c r="H35" s="298"/>
      <c r="I35" s="298"/>
      <c r="J35" s="299" t="s">
        <v>12</v>
      </c>
      <c r="K35" s="299"/>
      <c r="L35" s="299"/>
      <c r="M35" s="299"/>
      <c r="N35" s="70" t="s">
        <v>13</v>
      </c>
    </row>
    <row r="36" spans="1:14" s="3" customFormat="1" ht="17.25" customHeight="1" thickTop="1" thickBot="1" x14ac:dyDescent="0.25">
      <c r="A36" s="319" t="s">
        <v>14</v>
      </c>
      <c r="B36" s="313" t="s">
        <v>61</v>
      </c>
      <c r="C36" s="287" t="s">
        <v>15</v>
      </c>
      <c r="D36" s="316" t="s">
        <v>2</v>
      </c>
      <c r="E36" s="316"/>
      <c r="F36" s="311" t="s">
        <v>16</v>
      </c>
      <c r="G36" s="311"/>
      <c r="H36" s="312" t="s">
        <v>17</v>
      </c>
      <c r="I36" s="312"/>
      <c r="J36" s="309" t="s">
        <v>18</v>
      </c>
      <c r="K36" s="310"/>
      <c r="L36" s="288" t="s">
        <v>105</v>
      </c>
      <c r="M36" s="18" t="s">
        <v>20</v>
      </c>
      <c r="N36" s="276" t="s">
        <v>19</v>
      </c>
    </row>
    <row r="37" spans="1:14" s="3" customFormat="1" ht="16.5" customHeight="1" thickTop="1" thickBot="1" x14ac:dyDescent="0.25">
      <c r="A37" s="320"/>
      <c r="B37" s="314"/>
      <c r="C37" s="287"/>
      <c r="D37" s="316"/>
      <c r="E37" s="316"/>
      <c r="F37" s="311"/>
      <c r="G37" s="311"/>
      <c r="H37" s="312"/>
      <c r="I37" s="312"/>
      <c r="J37" s="277" t="s">
        <v>31</v>
      </c>
      <c r="K37" s="279" t="s">
        <v>104</v>
      </c>
      <c r="L37" s="288"/>
      <c r="M37" s="29" t="s">
        <v>29</v>
      </c>
      <c r="N37" s="276"/>
    </row>
    <row r="38" spans="1:14" s="3" customFormat="1" ht="14.25" customHeight="1" thickTop="1" thickBot="1" x14ac:dyDescent="0.25">
      <c r="A38" s="321"/>
      <c r="B38" s="315"/>
      <c r="C38" s="287"/>
      <c r="D38" s="316"/>
      <c r="E38" s="316"/>
      <c r="F38" s="311"/>
      <c r="G38" s="311"/>
      <c r="H38" s="312"/>
      <c r="I38" s="312"/>
      <c r="J38" s="278"/>
      <c r="K38" s="280"/>
      <c r="L38" s="288"/>
      <c r="M38" s="30" t="s">
        <v>30</v>
      </c>
      <c r="N38" s="276"/>
    </row>
    <row r="39" spans="1:14" s="3" customFormat="1" ht="15" customHeight="1" thickTop="1" x14ac:dyDescent="0.2">
      <c r="A39" s="226" t="s">
        <v>204</v>
      </c>
      <c r="B39" s="139" t="s">
        <v>25</v>
      </c>
      <c r="C39" s="116" t="s">
        <v>21</v>
      </c>
      <c r="D39" s="322">
        <v>4116</v>
      </c>
      <c r="E39" s="322"/>
      <c r="F39" s="117" t="s">
        <v>22</v>
      </c>
      <c r="G39" s="116">
        <v>13101</v>
      </c>
      <c r="H39" s="323" t="s">
        <v>205</v>
      </c>
      <c r="I39" s="323"/>
      <c r="J39" s="118">
        <v>0</v>
      </c>
      <c r="K39" s="119">
        <v>147582</v>
      </c>
      <c r="L39" s="238">
        <v>88065</v>
      </c>
      <c r="M39" s="239">
        <f t="shared" ref="M39:M46" si="0">SUM(K39-L39)</f>
        <v>59517</v>
      </c>
      <c r="N39" s="120">
        <f t="shared" ref="N39:N46" si="1">SUM(K39)</f>
        <v>147582</v>
      </c>
    </row>
    <row r="40" spans="1:14" s="3" customFormat="1" ht="15" customHeight="1" x14ac:dyDescent="0.2">
      <c r="A40" s="215" t="s">
        <v>145</v>
      </c>
      <c r="B40" s="221" t="s">
        <v>146</v>
      </c>
      <c r="C40" s="222" t="s">
        <v>21</v>
      </c>
      <c r="D40" s="223">
        <v>4116</v>
      </c>
      <c r="E40" s="217"/>
      <c r="F40" s="217" t="s">
        <v>22</v>
      </c>
      <c r="G40" s="216">
        <v>103533063</v>
      </c>
      <c r="H40" s="271" t="s">
        <v>148</v>
      </c>
      <c r="I40" s="271"/>
      <c r="J40" s="218">
        <v>0</v>
      </c>
      <c r="K40" s="219">
        <v>1371413.79</v>
      </c>
      <c r="L40" s="240">
        <v>1371413.79</v>
      </c>
      <c r="M40" s="241">
        <f t="shared" si="0"/>
        <v>0</v>
      </c>
      <c r="N40" s="220">
        <f t="shared" si="1"/>
        <v>1371413.79</v>
      </c>
    </row>
    <row r="41" spans="1:14" s="3" customFormat="1" ht="15" customHeight="1" x14ac:dyDescent="0.2">
      <c r="A41" s="215" t="s">
        <v>145</v>
      </c>
      <c r="B41" s="221" t="s">
        <v>146</v>
      </c>
      <c r="C41" s="222" t="s">
        <v>21</v>
      </c>
      <c r="D41" s="223">
        <v>4116</v>
      </c>
      <c r="E41" s="217"/>
      <c r="F41" s="217" t="s">
        <v>22</v>
      </c>
      <c r="G41" s="216">
        <v>103133063</v>
      </c>
      <c r="H41" s="271" t="s">
        <v>147</v>
      </c>
      <c r="I41" s="271"/>
      <c r="J41" s="218">
        <v>0</v>
      </c>
      <c r="K41" s="219">
        <v>242014.21</v>
      </c>
      <c r="L41" s="240">
        <v>242014.21</v>
      </c>
      <c r="M41" s="241">
        <f t="shared" si="0"/>
        <v>0</v>
      </c>
      <c r="N41" s="220">
        <f t="shared" si="1"/>
        <v>242014.21</v>
      </c>
    </row>
    <row r="42" spans="1:14" s="3" customFormat="1" ht="15" customHeight="1" x14ac:dyDescent="0.2">
      <c r="A42" s="215" t="s">
        <v>145</v>
      </c>
      <c r="B42" s="221" t="s">
        <v>149</v>
      </c>
      <c r="C42" s="222" t="s">
        <v>21</v>
      </c>
      <c r="D42" s="223">
        <v>4111</v>
      </c>
      <c r="E42" s="217"/>
      <c r="F42" s="217" t="s">
        <v>22</v>
      </c>
      <c r="G42" s="216">
        <v>98348</v>
      </c>
      <c r="H42" s="272" t="s">
        <v>151</v>
      </c>
      <c r="I42" s="272"/>
      <c r="J42" s="218">
        <v>0</v>
      </c>
      <c r="K42" s="219">
        <v>145000</v>
      </c>
      <c r="L42" s="240">
        <v>145000</v>
      </c>
      <c r="M42" s="241">
        <f t="shared" si="0"/>
        <v>0</v>
      </c>
      <c r="N42" s="220">
        <f t="shared" si="1"/>
        <v>145000</v>
      </c>
    </row>
    <row r="43" spans="1:14" s="3" customFormat="1" ht="15" customHeight="1" x14ac:dyDescent="0.2">
      <c r="A43" s="211" t="s">
        <v>145</v>
      </c>
      <c r="B43" s="234" t="s">
        <v>150</v>
      </c>
      <c r="C43" s="235" t="s">
        <v>21</v>
      </c>
      <c r="D43" s="236">
        <v>4116</v>
      </c>
      <c r="E43" s="210"/>
      <c r="F43" s="210" t="s">
        <v>22</v>
      </c>
      <c r="G43" s="209">
        <v>33122</v>
      </c>
      <c r="H43" s="270" t="s">
        <v>152</v>
      </c>
      <c r="I43" s="270"/>
      <c r="J43" s="212">
        <v>0</v>
      </c>
      <c r="K43" s="213">
        <v>150000</v>
      </c>
      <c r="L43" s="242">
        <v>150000</v>
      </c>
      <c r="M43" s="243">
        <f t="shared" si="0"/>
        <v>0</v>
      </c>
      <c r="N43" s="214">
        <f t="shared" si="1"/>
        <v>150000</v>
      </c>
    </row>
    <row r="44" spans="1:14" s="3" customFormat="1" ht="15" customHeight="1" x14ac:dyDescent="0.2">
      <c r="A44" s="215" t="s">
        <v>212</v>
      </c>
      <c r="B44" s="221" t="s">
        <v>206</v>
      </c>
      <c r="C44" s="222" t="s">
        <v>21</v>
      </c>
      <c r="D44" s="223">
        <v>4116</v>
      </c>
      <c r="E44" s="217"/>
      <c r="F44" s="217" t="s">
        <v>22</v>
      </c>
      <c r="G44" s="237">
        <v>14004</v>
      </c>
      <c r="H44" s="270" t="s">
        <v>213</v>
      </c>
      <c r="I44" s="270"/>
      <c r="J44" s="218">
        <v>0</v>
      </c>
      <c r="K44" s="219">
        <v>150000</v>
      </c>
      <c r="L44" s="240">
        <v>150000</v>
      </c>
      <c r="M44" s="241">
        <f t="shared" si="0"/>
        <v>0</v>
      </c>
      <c r="N44" s="220">
        <f t="shared" si="1"/>
        <v>150000</v>
      </c>
    </row>
    <row r="45" spans="1:14" s="3" customFormat="1" ht="15" customHeight="1" x14ac:dyDescent="0.2">
      <c r="A45" s="215" t="s">
        <v>212</v>
      </c>
      <c r="B45" s="221" t="s">
        <v>207</v>
      </c>
      <c r="C45" s="222" t="s">
        <v>21</v>
      </c>
      <c r="D45" s="223">
        <v>4122</v>
      </c>
      <c r="E45" s="217"/>
      <c r="F45" s="217" t="s">
        <v>22</v>
      </c>
      <c r="G45" s="216">
        <v>415</v>
      </c>
      <c r="H45" s="270" t="s">
        <v>214</v>
      </c>
      <c r="I45" s="270"/>
      <c r="J45" s="218">
        <v>0</v>
      </c>
      <c r="K45" s="219">
        <v>77500</v>
      </c>
      <c r="L45" s="240">
        <v>77500</v>
      </c>
      <c r="M45" s="244">
        <f>SUM(K45-L45)</f>
        <v>0</v>
      </c>
      <c r="N45" s="220">
        <f>SUM(K45)</f>
        <v>77500</v>
      </c>
    </row>
    <row r="46" spans="1:14" s="3" customFormat="1" ht="15" customHeight="1" thickBot="1" x14ac:dyDescent="0.25">
      <c r="A46" s="211" t="s">
        <v>212</v>
      </c>
      <c r="B46" s="245" t="s">
        <v>240</v>
      </c>
      <c r="C46" s="224" t="s">
        <v>21</v>
      </c>
      <c r="D46" s="225">
        <v>4122</v>
      </c>
      <c r="E46" s="210"/>
      <c r="F46" s="210" t="s">
        <v>22</v>
      </c>
      <c r="G46" s="209">
        <v>581</v>
      </c>
      <c r="H46" s="273" t="s">
        <v>241</v>
      </c>
      <c r="I46" s="273"/>
      <c r="J46" s="212">
        <v>0</v>
      </c>
      <c r="K46" s="213">
        <v>20000</v>
      </c>
      <c r="L46" s="242">
        <v>0</v>
      </c>
      <c r="M46" s="243">
        <f t="shared" si="0"/>
        <v>20000</v>
      </c>
      <c r="N46" s="214">
        <f t="shared" si="1"/>
        <v>20000</v>
      </c>
    </row>
    <row r="47" spans="1:14" s="3" customFormat="1" ht="22.5" customHeight="1" thickTop="1" thickBot="1" x14ac:dyDescent="0.25">
      <c r="A47" s="306" t="s">
        <v>26</v>
      </c>
      <c r="B47" s="306"/>
      <c r="C47" s="306"/>
      <c r="D47" s="306"/>
      <c r="E47" s="306"/>
      <c r="F47" s="306"/>
      <c r="G47" s="306"/>
      <c r="H47" s="306"/>
      <c r="I47" s="306"/>
      <c r="J47" s="22">
        <f>SUM(J39:J46)</f>
        <v>0</v>
      </c>
      <c r="K47" s="32">
        <f>SUM(K39:K46)</f>
        <v>2303510</v>
      </c>
      <c r="L47" s="23">
        <f>SUM(L39:L46)</f>
        <v>2223993</v>
      </c>
      <c r="M47" s="24">
        <f>SUM(M39:M46)</f>
        <v>79517</v>
      </c>
      <c r="N47" s="76">
        <f>SUM(N39:N46)</f>
        <v>2303510</v>
      </c>
    </row>
    <row r="48" spans="1:14" s="3" customFormat="1" ht="16.5" thickTop="1" thickBot="1" x14ac:dyDescent="0.3">
      <c r="A48" s="317" t="s">
        <v>27</v>
      </c>
      <c r="B48" s="317"/>
      <c r="C48" s="317"/>
      <c r="D48" s="317"/>
      <c r="E48" s="317"/>
      <c r="F48" s="317"/>
      <c r="G48" s="317"/>
      <c r="H48" s="317"/>
      <c r="I48" s="318"/>
      <c r="J48" s="307">
        <f>SUM(J47:K47)</f>
        <v>2303510</v>
      </c>
      <c r="K48" s="308"/>
      <c r="L48" s="25"/>
      <c r="M48" s="1"/>
      <c r="N48" s="28"/>
    </row>
    <row r="49" ht="15.75" thickTop="1" x14ac:dyDescent="0.25"/>
  </sheetData>
  <sheetProtection selectLockedCells="1" selectUnlockedCells="1"/>
  <mergeCells count="55">
    <mergeCell ref="J48:K48"/>
    <mergeCell ref="A48:I48"/>
    <mergeCell ref="A36:A38"/>
    <mergeCell ref="J36:K36"/>
    <mergeCell ref="J35:M35"/>
    <mergeCell ref="A47:I47"/>
    <mergeCell ref="L36:L38"/>
    <mergeCell ref="D39:E39"/>
    <mergeCell ref="H39:I39"/>
    <mergeCell ref="K37:K38"/>
    <mergeCell ref="B36:B38"/>
    <mergeCell ref="A35:I35"/>
    <mergeCell ref="C36:C38"/>
    <mergeCell ref="D36:E38"/>
    <mergeCell ref="F36:G38"/>
    <mergeCell ref="H36:I38"/>
    <mergeCell ref="E33:N33"/>
    <mergeCell ref="A16:I16"/>
    <mergeCell ref="J17:K17"/>
    <mergeCell ref="A33:D33"/>
    <mergeCell ref="J11:K11"/>
    <mergeCell ref="F11:G13"/>
    <mergeCell ref="H11:I13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H15:I15"/>
    <mergeCell ref="H43:I43"/>
    <mergeCell ref="H44:I44"/>
    <mergeCell ref="A34:I34"/>
    <mergeCell ref="N11:N13"/>
    <mergeCell ref="J12:J13"/>
    <mergeCell ref="K12:K13"/>
    <mergeCell ref="N36:N38"/>
    <mergeCell ref="J37:J38"/>
    <mergeCell ref="D11:E13"/>
    <mergeCell ref="L11:L13"/>
    <mergeCell ref="D14:E14"/>
    <mergeCell ref="H14:I14"/>
    <mergeCell ref="A11:A13"/>
    <mergeCell ref="B11:B13"/>
    <mergeCell ref="C11:C13"/>
    <mergeCell ref="H45:I45"/>
    <mergeCell ref="H40:I40"/>
    <mergeCell ref="H41:I41"/>
    <mergeCell ref="H42:I42"/>
    <mergeCell ref="H46:I46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3 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2019-07-24T07:06:57Z</cp:lastPrinted>
  <dcterms:created xsi:type="dcterms:W3CDTF">2019-07-24T08:31:35Z</dcterms:created>
  <dcterms:modified xsi:type="dcterms:W3CDTF">2024-01-12T08:41:37Z</dcterms:modified>
</cp:coreProperties>
</file>