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 2022" sheetId="25" r:id="rId1"/>
    <sheet name="Rozpočtové opatření č. 3" sheetId="31" r:id="rId2"/>
    <sheet name="Příloha RO č. 3" sheetId="32" r:id="rId3"/>
  </sheets>
  <definedNames>
    <definedName name="_xlnm.Print_Titles" localSheetId="0">'Přehled o stavu rozpočtu 2022'!$1:$2</definedName>
    <definedName name="_xlnm.Print_Titles" localSheetId="1">'Rozpočtové opatření č. 3'!$1:$2</definedName>
  </definedNames>
  <calcPr calcId="145621"/>
</workbook>
</file>

<file path=xl/calcChain.xml><?xml version="1.0" encoding="utf-8"?>
<calcChain xmlns="http://schemas.openxmlformats.org/spreadsheetml/2006/main">
  <c r="I39" i="32" l="1"/>
  <c r="I4" i="32"/>
  <c r="I42" i="32" l="1"/>
  <c r="I33" i="32"/>
  <c r="J4" i="32" l="1"/>
  <c r="H85" i="32"/>
  <c r="G85" i="32"/>
  <c r="I84" i="32"/>
  <c r="J84" i="32" s="1"/>
  <c r="J83" i="32"/>
  <c r="I83" i="32"/>
  <c r="I82" i="32"/>
  <c r="J82" i="32" s="1"/>
  <c r="J81" i="32"/>
  <c r="I81" i="32"/>
  <c r="I80" i="32"/>
  <c r="J80" i="32" s="1"/>
  <c r="J79" i="32"/>
  <c r="I79" i="32"/>
  <c r="I78" i="32"/>
  <c r="J78" i="32" s="1"/>
  <c r="J77" i="32"/>
  <c r="I77" i="32"/>
  <c r="I76" i="32"/>
  <c r="J76" i="32" s="1"/>
  <c r="J75" i="32"/>
  <c r="I75" i="32"/>
  <c r="I74" i="32"/>
  <c r="J74" i="32" s="1"/>
  <c r="J73" i="32"/>
  <c r="I73" i="32"/>
  <c r="I72" i="32"/>
  <c r="J72" i="32" s="1"/>
  <c r="J71" i="32"/>
  <c r="I71" i="32"/>
  <c r="I70" i="32"/>
  <c r="J70" i="32" s="1"/>
  <c r="J69" i="32"/>
  <c r="I69" i="32"/>
  <c r="I68" i="32"/>
  <c r="J68" i="32" s="1"/>
  <c r="J67" i="32"/>
  <c r="I67" i="32"/>
  <c r="I66" i="32"/>
  <c r="J66" i="32" s="1"/>
  <c r="I50" i="32"/>
  <c r="H50" i="32"/>
  <c r="G50" i="32"/>
  <c r="F50" i="32"/>
  <c r="E50" i="32"/>
  <c r="J49" i="32"/>
  <c r="J50" i="32" s="1"/>
  <c r="J43" i="32"/>
  <c r="J42" i="32"/>
  <c r="H41" i="32"/>
  <c r="G41" i="32"/>
  <c r="F41" i="32"/>
  <c r="E41" i="32"/>
  <c r="J40" i="32"/>
  <c r="J39" i="32"/>
  <c r="I38" i="32"/>
  <c r="J38" i="32" s="1"/>
  <c r="I37" i="32"/>
  <c r="J37" i="32" s="1"/>
  <c r="I36" i="32"/>
  <c r="J36" i="32" s="1"/>
  <c r="I35" i="32"/>
  <c r="J35" i="32" s="1"/>
  <c r="I34" i="32"/>
  <c r="J34" i="32" s="1"/>
  <c r="J33" i="32"/>
  <c r="I32" i="32"/>
  <c r="J32" i="32" s="1"/>
  <c r="I31" i="32"/>
  <c r="J31" i="32" s="1"/>
  <c r="H13" i="32"/>
  <c r="G13" i="32"/>
  <c r="F13" i="32"/>
  <c r="E13" i="32"/>
  <c r="J12" i="32"/>
  <c r="I12" i="32"/>
  <c r="I11" i="32"/>
  <c r="J11" i="32" s="1"/>
  <c r="J10" i="32"/>
  <c r="I10" i="32"/>
  <c r="J13" i="32" l="1"/>
  <c r="J41" i="32"/>
  <c r="I52" i="32" s="1"/>
  <c r="I15" i="32"/>
  <c r="J85" i="32"/>
  <c r="I41" i="32"/>
  <c r="I13" i="32"/>
  <c r="I85" i="32"/>
  <c r="M20" i="31"/>
  <c r="L20" i="31"/>
  <c r="M11" i="31" l="1"/>
  <c r="L11" i="31"/>
  <c r="E18" i="25"/>
  <c r="E22" i="25" s="1"/>
  <c r="E8" i="25"/>
  <c r="E12" i="25" s="1"/>
  <c r="D33" i="25" l="1"/>
  <c r="D32" i="25"/>
  <c r="C33" i="25" l="1"/>
  <c r="C32" i="25"/>
  <c r="D41" i="25" l="1"/>
  <c r="C45" i="25"/>
  <c r="E40" i="25"/>
  <c r="E39" i="25"/>
  <c r="E38" i="25"/>
  <c r="C37" i="25"/>
  <c r="C41" i="25" s="1"/>
  <c r="E28" i="25"/>
  <c r="D45" i="25"/>
  <c r="D34" i="25" l="1"/>
  <c r="D44" i="25"/>
  <c r="D46" i="25" s="1"/>
  <c r="E32" i="25"/>
  <c r="C44" i="25"/>
  <c r="C46" i="25" s="1"/>
  <c r="C34" i="25"/>
  <c r="E33" i="25"/>
  <c r="E45" i="25" s="1"/>
  <c r="E37" i="25"/>
  <c r="E41" i="25" s="1"/>
  <c r="E34" i="25" l="1"/>
  <c r="E44" i="25"/>
  <c r="E46" i="25" s="1"/>
</calcChain>
</file>

<file path=xl/sharedStrings.xml><?xml version="1.0" encoding="utf-8"?>
<sst xmlns="http://schemas.openxmlformats.org/spreadsheetml/2006/main" count="282" uniqueCount="163">
  <si>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</si>
  <si>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</si>
  <si>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</si>
  <si>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</si>
  <si>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</si>
  <si>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</si>
  <si>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</si>
  <si>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</si>
  <si>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</si>
  <si>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</si>
  <si>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</si>
  <si>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</si>
  <si>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</si>
  <si>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</si>
  <si>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</si>
  <si>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</si>
  <si>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</si>
  <si>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</si>
  <si>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</si>
  <si>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</si>
  <si>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</si>
  <si>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</si>
  <si>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</si>
  <si>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</si>
  <si>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</si>
  <si>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</si>
  <si>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</si>
  <si>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</si>
  <si>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</si>
  <si>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</si>
  <si>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</si>
  <si>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</si>
  <si>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</si>
  <si>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</si>
  <si>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</si>
  <si>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</si>
  <si>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</si>
  <si>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</si>
  <si>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</si>
  <si>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</si>
  <si>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</si>
  <si>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</si>
  <si>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</si>
  <si>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</si>
  <si>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</si>
  <si>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</si>
  <si>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</si>
  <si>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</si>
  <si>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</si>
  <si>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</si>
  <si>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</si>
  <si>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</si>
  <si>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</si>
  <si>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</si>
  <si>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</si>
  <si>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</si>
  <si>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</si>
  <si>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</si>
  <si>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</si>
  <si>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</si>
  <si>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</si>
  <si>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</si>
  <si>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</si>
  <si>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</si>
  <si>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</si>
  <si>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</si>
  <si>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</si>
  <si>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</si>
  <si>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</si>
  <si>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</si>
  <si>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</si>
  <si>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</si>
  <si>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</si>
  <si>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</si>
  <si>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</si>
  <si>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</si>
  <si>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</si>
  <si>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</si>
  <si>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</si>
  <si>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</si>
  <si>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</si>
  <si>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</si>
  <si>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</si>
  <si>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</si>
  <si>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</si>
  <si>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</si>
  <si>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</si>
  <si>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</si>
  <si>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</si>
  <si>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</si>
  <si>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</si>
  <si>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</si>
  <si>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</si>
  <si>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</si>
  <si>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</si>
  <si>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</si>
  <si>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</si>
  <si>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</si>
  <si>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</si>
  <si>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</si>
  <si>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</si>
  <si>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</si>
  <si>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</si>
  <si>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</si>
  <si>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</si>
  <si>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</si>
  <si>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</si>
  <si>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</si>
  <si>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</si>
  <si>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</si>
  <si>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</si>
  <si>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</si>
  <si>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</si>
  <si>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</si>
  <si>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</si>
  <si>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</si>
  <si>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</si>
  <si>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</si>
  <si>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</si>
  <si>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</si>
  <si>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</si>
  <si>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</si>
  <si>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</si>
  <si>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</si>
  <si>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</si>
  <si>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</si>
  <si>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</si>
  <si>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</si>
  <si>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</si>
  <si>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</si>
  <si>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</si>
  <si>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</si>
  <si>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</si>
  <si>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</si>
  <si>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</si>
  <si>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</si>
  <si>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104113013</t>
  </si>
  <si>
    <t>231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</si>
  <si>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</si>
  <si>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</si>
  <si>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</si>
  <si>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</si>
  <si>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</si>
  <si>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</si>
  <si>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</si>
  <si>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t>5xxx</t>
  </si>
  <si>
    <t>VPP - výdaje hrazené z účelové neinvestiční dotace (EU)</t>
  </si>
  <si>
    <t>VPP - výdaje hrazené z účelové neinvestiční dotace (SR)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</si>
  <si>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</si>
  <si>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</si>
  <si>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t>0064xx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</si>
  <si>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</si>
  <si>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t>I. (změna - navýšení) Neinvestiční dotace na VEŘEJNĚ PROSPĚŠNÉ PRÁCE (VPP) - dotace EU a SR - Úřad práce Šumperk</t>
  </si>
  <si>
    <t>Účelová neinvestiční dotace na VPP za 4/2022 - evropský podíl 82,38% (EU)</t>
  </si>
  <si>
    <t>Účelová neinvestiční dotace na VPP za 4/2022 - národní podíl 17,62% (SR)</t>
  </si>
  <si>
    <t xml:space="preserve">2) Změny rozpočtu - vlastní: </t>
  </si>
  <si>
    <t>006330</t>
  </si>
  <si>
    <t>4134</t>
  </si>
  <si>
    <t>Převody z rozp. účtů - MĚSTO Štíty - převod prostředků z účtu ČNB na ČS, a.s..</t>
  </si>
  <si>
    <t>Ostatní činnosti - neinvestiční výdaje</t>
  </si>
  <si>
    <t>0063xx</t>
  </si>
  <si>
    <t>Finanční operace - neinvestiční výdaje</t>
  </si>
  <si>
    <t>RO č. 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</si>
</sst>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0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43"/>
        <bgColor indexed="47"/>
      </patternFill>
    </fill>
    <fill>
      <patternFill patternType="solid">
        <fgColor theme="0" tint="-4.9989318521683403E-2"/>
        <bgColor indexed="64"/>
      </patternFill>
    </fill>
  </fills>
  <borders count="12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37" fillId="0" borderId="0"/>
    <xf numFmtId="0" fontId="1" fillId="0" borderId="0"/>
    <xf numFmtId="0" fontId="60" fillId="0" borderId="0"/>
    <xf numFmtId="0" fontId="2" fillId="0" borderId="0"/>
    <xf numFmtId="0" fontId="96" fillId="0" borderId="0"/>
  </cellStyleXfs>
  <cellXfs count="312">
    <xf numFmtId="0" fontId="0" fillId="0" borderId="0" xfId="0"/>
    <xf numFmtId="0" fontId="2" fillId="0" borderId="0" xfId="1"/>
    <xf numFmtId="0" fontId="8" fillId="0" borderId="0" xfId="0" applyFont="1"/>
    <xf numFmtId="0" fontId="9" fillId="0" borderId="0" xfId="0" applyFont="1"/>
    <xf numFmtId="2" fontId="3" fillId="2" borderId="11" xfId="0" applyNumberFormat="1" applyFont="1" applyFill="1" applyBorder="1" applyAlignment="1">
      <alignment horizontal="left" vertical="center" wrapText="1"/>
    </xf>
    <xf numFmtId="2" fontId="11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2" fillId="0" borderId="0" xfId="0" applyNumberFormat="1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165" fontId="15" fillId="0" borderId="0" xfId="0" applyNumberFormat="1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justify" vertical="center"/>
    </xf>
    <xf numFmtId="0" fontId="20" fillId="0" borderId="0" xfId="0" applyFont="1" applyFill="1" applyAlignment="1" applyProtection="1">
      <alignment vertical="center"/>
    </xf>
    <xf numFmtId="165" fontId="12" fillId="5" borderId="14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horizontal="justify" vertical="center"/>
    </xf>
    <xf numFmtId="165" fontId="12" fillId="5" borderId="0" xfId="0" applyNumberFormat="1" applyFont="1" applyFill="1" applyAlignment="1" applyProtection="1">
      <alignment vertical="center"/>
    </xf>
    <xf numFmtId="3" fontId="26" fillId="6" borderId="15" xfId="0" applyNumberFormat="1" applyFont="1" applyFill="1" applyBorder="1" applyAlignment="1" applyProtection="1">
      <alignment horizontal="center" vertical="center" wrapText="1"/>
    </xf>
    <xf numFmtId="165" fontId="28" fillId="5" borderId="17" xfId="0" applyNumberFormat="1" applyFont="1" applyFill="1" applyBorder="1" applyAlignment="1" applyProtection="1">
      <alignment vertical="center" wrapText="1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3" fillId="6" borderId="15" xfId="0" applyNumberFormat="1" applyFont="1" applyFill="1" applyBorder="1" applyAlignment="1" applyProtection="1">
      <alignment vertical="center" wrapText="1"/>
    </xf>
    <xf numFmtId="0" fontId="29" fillId="0" borderId="14" xfId="0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>
      <alignment vertical="center"/>
    </xf>
    <xf numFmtId="0" fontId="28" fillId="0" borderId="19" xfId="0" applyFont="1" applyFill="1" applyBorder="1" applyAlignment="1" applyProtection="1">
      <alignment vertical="center" wrapText="1"/>
    </xf>
    <xf numFmtId="165" fontId="28" fillId="5" borderId="20" xfId="0" applyNumberFormat="1" applyFont="1" applyFill="1" applyBorder="1" applyAlignment="1" applyProtection="1">
      <alignment horizontal="right" vertical="center" wrapText="1"/>
    </xf>
    <xf numFmtId="165" fontId="28" fillId="5" borderId="20" xfId="0" applyNumberFormat="1" applyFont="1" applyFill="1" applyBorder="1" applyAlignment="1" applyProtection="1">
      <alignment vertical="center" wrapText="1"/>
    </xf>
    <xf numFmtId="0" fontId="28" fillId="0" borderId="10" xfId="0" applyFont="1" applyFill="1" applyBorder="1" applyAlignment="1" applyProtection="1">
      <alignment vertical="center"/>
    </xf>
    <xf numFmtId="0" fontId="28" fillId="0" borderId="21" xfId="0" applyFont="1" applyFill="1" applyBorder="1" applyAlignment="1" applyProtection="1">
      <alignment vertical="center" wrapText="1"/>
    </xf>
    <xf numFmtId="165" fontId="28" fillId="0" borderId="16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5" fontId="28" fillId="5" borderId="22" xfId="0" applyNumberFormat="1" applyFont="1" applyFill="1" applyBorder="1" applyAlignment="1" applyProtection="1">
      <alignment vertical="center" wrapText="1"/>
    </xf>
    <xf numFmtId="165" fontId="28" fillId="5" borderId="23" xfId="0" applyNumberFormat="1" applyFont="1" applyFill="1" applyBorder="1" applyAlignment="1" applyProtection="1">
      <alignment vertical="center" wrapText="1"/>
    </xf>
    <xf numFmtId="165" fontId="23" fillId="6" borderId="15" xfId="0" applyNumberFormat="1" applyFont="1" applyFill="1" applyBorder="1" applyAlignment="1" applyProtection="1">
      <alignment vertical="center"/>
    </xf>
    <xf numFmtId="164" fontId="45" fillId="2" borderId="12" xfId="0" applyNumberFormat="1" applyFont="1" applyFill="1" applyBorder="1" applyAlignment="1">
      <alignment horizontal="right" vertical="center" wrapText="1"/>
    </xf>
    <xf numFmtId="2" fontId="48" fillId="0" borderId="0" xfId="0" applyNumberFormat="1" applyFont="1" applyAlignment="1">
      <alignment horizontal="left" vertical="center"/>
    </xf>
    <xf numFmtId="164" fontId="49" fillId="0" borderId="0" xfId="0" applyNumberFormat="1" applyFont="1" applyAlignment="1">
      <alignment horizontal="left" vertical="center"/>
    </xf>
    <xf numFmtId="164" fontId="53" fillId="0" borderId="0" xfId="0" applyNumberFormat="1" applyFont="1" applyAlignment="1">
      <alignment vertical="center"/>
    </xf>
    <xf numFmtId="165" fontId="46" fillId="0" borderId="0" xfId="3" applyNumberFormat="1" applyFont="1" applyAlignment="1">
      <alignment vertical="center"/>
    </xf>
    <xf numFmtId="164" fontId="56" fillId="0" borderId="0" xfId="0" applyNumberFormat="1" applyFont="1" applyAlignment="1">
      <alignment vertical="center"/>
    </xf>
    <xf numFmtId="165" fontId="42" fillId="0" borderId="0" xfId="3" applyNumberFormat="1" applyFont="1" applyAlignment="1">
      <alignment horizontal="right"/>
    </xf>
    <xf numFmtId="2" fontId="57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164" fontId="53" fillId="0" borderId="0" xfId="1" applyNumberFormat="1" applyFont="1" applyAlignment="1">
      <alignment vertical="center"/>
    </xf>
    <xf numFmtId="164" fontId="56" fillId="0" borderId="0" xfId="1" applyNumberFormat="1" applyFont="1" applyAlignment="1">
      <alignment vertical="center"/>
    </xf>
    <xf numFmtId="164" fontId="44" fillId="4" borderId="8" xfId="0" applyNumberFormat="1" applyFont="1" applyFill="1" applyBorder="1" applyAlignment="1">
      <alignment horizontal="right" vertical="center"/>
    </xf>
    <xf numFmtId="0" fontId="0" fillId="4" borderId="0" xfId="0" applyFill="1"/>
    <xf numFmtId="164" fontId="47" fillId="0" borderId="0" xfId="3" applyNumberFormat="1" applyFont="1" applyAlignment="1">
      <alignment vertical="center" wrapText="1"/>
    </xf>
    <xf numFmtId="164" fontId="46" fillId="0" borderId="0" xfId="3" applyNumberFormat="1" applyFont="1" applyAlignment="1">
      <alignment vertical="center"/>
    </xf>
    <xf numFmtId="164" fontId="46" fillId="6" borderId="24" xfId="3" applyNumberFormat="1" applyFont="1" applyFill="1" applyBorder="1" applyAlignment="1">
      <alignment vertical="center" wrapText="1"/>
    </xf>
    <xf numFmtId="49" fontId="39" fillId="0" borderId="0" xfId="3" applyNumberFormat="1" applyFont="1" applyAlignment="1">
      <alignment vertical="center" wrapText="1"/>
    </xf>
    <xf numFmtId="164" fontId="46" fillId="0" borderId="0" xfId="3" applyNumberFormat="1" applyFont="1" applyAlignment="1">
      <alignment horizontal="right" vertical="center" wrapText="1"/>
    </xf>
    <xf numFmtId="164" fontId="42" fillId="0" borderId="0" xfId="3" applyNumberFormat="1" applyFont="1" applyAlignment="1">
      <alignment vertical="center"/>
    </xf>
    <xf numFmtId="164" fontId="42" fillId="0" borderId="0" xfId="3" applyNumberFormat="1" applyFont="1" applyAlignment="1">
      <alignment horizontal="right" vertical="center"/>
    </xf>
    <xf numFmtId="164" fontId="44" fillId="4" borderId="41" xfId="0" applyNumberFormat="1" applyFont="1" applyFill="1" applyBorder="1" applyAlignment="1">
      <alignment horizontal="right" vertical="center"/>
    </xf>
    <xf numFmtId="49" fontId="10" fillId="4" borderId="40" xfId="0" applyNumberFormat="1" applyFont="1" applyFill="1" applyBorder="1" applyAlignment="1">
      <alignment horizontal="left" vertical="center"/>
    </xf>
    <xf numFmtId="164" fontId="63" fillId="4" borderId="9" xfId="0" applyNumberFormat="1" applyFont="1" applyFill="1" applyBorder="1" applyAlignment="1">
      <alignment horizontal="right" vertical="center"/>
    </xf>
    <xf numFmtId="164" fontId="44" fillId="2" borderId="13" xfId="0" applyNumberFormat="1" applyFont="1" applyFill="1" applyBorder="1" applyAlignment="1">
      <alignment horizontal="right" vertical="center" wrapText="1"/>
    </xf>
    <xf numFmtId="164" fontId="67" fillId="10" borderId="37" xfId="0" applyNumberFormat="1" applyFont="1" applyFill="1" applyBorder="1" applyAlignment="1">
      <alignment vertical="center" wrapText="1"/>
    </xf>
    <xf numFmtId="49" fontId="10" fillId="4" borderId="6" xfId="0" applyNumberFormat="1" applyFont="1" applyFill="1" applyBorder="1" applyAlignment="1">
      <alignment horizontal="left" vertical="center"/>
    </xf>
    <xf numFmtId="164" fontId="63" fillId="4" borderId="7" xfId="0" applyNumberFormat="1" applyFont="1" applyFill="1" applyBorder="1" applyAlignment="1">
      <alignment horizontal="right" vertical="center"/>
    </xf>
    <xf numFmtId="49" fontId="10" fillId="4" borderId="42" xfId="0" applyNumberFormat="1" applyFont="1" applyFill="1" applyBorder="1" applyAlignment="1">
      <alignment horizontal="left" vertical="center"/>
    </xf>
    <xf numFmtId="164" fontId="63" fillId="4" borderId="24" xfId="0" applyNumberFormat="1" applyFont="1" applyFill="1" applyBorder="1" applyAlignment="1">
      <alignment horizontal="right" vertical="center"/>
    </xf>
    <xf numFmtId="164" fontId="44" fillId="4" borderId="43" xfId="0" applyNumberFormat="1" applyFont="1" applyFill="1" applyBorder="1" applyAlignment="1">
      <alignment horizontal="right" vertical="center"/>
    </xf>
    <xf numFmtId="164" fontId="44" fillId="4" borderId="0" xfId="0" applyNumberFormat="1" applyFont="1" applyFill="1" applyBorder="1" applyAlignment="1">
      <alignment horizontal="right" vertical="center" wrapText="1"/>
    </xf>
    <xf numFmtId="0" fontId="61" fillId="4" borderId="0" xfId="0" applyFont="1" applyFill="1" applyBorder="1" applyAlignment="1">
      <alignment vertical="center" wrapText="1"/>
    </xf>
    <xf numFmtId="49" fontId="39" fillId="6" borderId="42" xfId="3" applyNumberFormat="1" applyFont="1" applyFill="1" applyBorder="1" applyAlignment="1">
      <alignment horizontal="left" vertical="center" wrapText="1"/>
    </xf>
    <xf numFmtId="164" fontId="44" fillId="6" borderId="43" xfId="3" applyNumberFormat="1" applyFont="1" applyFill="1" applyBorder="1" applyAlignment="1">
      <alignment vertical="center"/>
    </xf>
    <xf numFmtId="49" fontId="10" fillId="4" borderId="47" xfId="0" applyNumberFormat="1" applyFont="1" applyFill="1" applyBorder="1" applyAlignment="1">
      <alignment horizontal="left" vertical="center"/>
    </xf>
    <xf numFmtId="164" fontId="63" fillId="4" borderId="48" xfId="0" applyNumberFormat="1" applyFont="1" applyFill="1" applyBorder="1" applyAlignment="1">
      <alignment horizontal="right" vertical="center"/>
    </xf>
    <xf numFmtId="164" fontId="44" fillId="4" borderId="49" xfId="0" applyNumberFormat="1" applyFont="1" applyFill="1" applyBorder="1" applyAlignment="1">
      <alignment horizontal="right" vertical="center"/>
    </xf>
    <xf numFmtId="164" fontId="62" fillId="10" borderId="45" xfId="0" applyNumberFormat="1" applyFont="1" applyFill="1" applyBorder="1" applyAlignment="1">
      <alignment vertical="center" wrapText="1"/>
    </xf>
    <xf numFmtId="2" fontId="58" fillId="0" borderId="0" xfId="0" applyNumberFormat="1" applyFont="1" applyBorder="1" applyAlignment="1">
      <alignment horizontal="left" vertical="center"/>
    </xf>
    <xf numFmtId="2" fontId="69" fillId="0" borderId="0" xfId="0" applyNumberFormat="1" applyFont="1" applyAlignment="1">
      <alignment vertical="center"/>
    </xf>
    <xf numFmtId="2" fontId="3" fillId="2" borderId="27" xfId="0" applyNumberFormat="1" applyFont="1" applyFill="1" applyBorder="1" applyAlignment="1">
      <alignment horizontal="left" vertical="center" wrapText="1"/>
    </xf>
    <xf numFmtId="49" fontId="40" fillId="6" borderId="14" xfId="3" applyNumberFormat="1" applyFont="1" applyFill="1" applyBorder="1" applyAlignment="1">
      <alignment horizontal="left" vertical="center" wrapText="1"/>
    </xf>
    <xf numFmtId="2" fontId="72" fillId="0" borderId="0" xfId="0" applyNumberFormat="1" applyFont="1" applyAlignment="1">
      <alignment vertical="center"/>
    </xf>
    <xf numFmtId="164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0" fontId="75" fillId="0" borderId="0" xfId="0" applyFont="1"/>
    <xf numFmtId="2" fontId="4" fillId="2" borderId="54" xfId="0" applyNumberFormat="1" applyFont="1" applyFill="1" applyBorder="1" applyAlignment="1">
      <alignment horizontal="center" vertical="center" wrapText="1"/>
    </xf>
    <xf numFmtId="2" fontId="52" fillId="4" borderId="50" xfId="0" applyNumberFormat="1" applyFont="1" applyFill="1" applyBorder="1" applyAlignment="1">
      <alignment horizontal="left" vertical="center"/>
    </xf>
    <xf numFmtId="2" fontId="52" fillId="4" borderId="51" xfId="0" applyNumberFormat="1" applyFont="1" applyFill="1" applyBorder="1" applyAlignment="1">
      <alignment horizontal="left" vertical="center"/>
    </xf>
    <xf numFmtId="2" fontId="52" fillId="4" borderId="52" xfId="0" applyNumberFormat="1" applyFont="1" applyFill="1" applyBorder="1" applyAlignment="1">
      <alignment horizontal="left" vertical="center"/>
    </xf>
    <xf numFmtId="2" fontId="52" fillId="4" borderId="53" xfId="0" applyNumberFormat="1" applyFont="1" applyFill="1" applyBorder="1" applyAlignment="1">
      <alignment horizontal="left" vertical="center"/>
    </xf>
    <xf numFmtId="0" fontId="55" fillId="4" borderId="31" xfId="0" applyFont="1" applyFill="1" applyBorder="1" applyAlignment="1">
      <alignment horizontal="left" vertical="center" wrapText="1"/>
    </xf>
    <xf numFmtId="0" fontId="55" fillId="4" borderId="57" xfId="0" applyFont="1" applyFill="1" applyBorder="1" applyAlignment="1">
      <alignment horizontal="left" vertical="center" wrapText="1"/>
    </xf>
    <xf numFmtId="0" fontId="44" fillId="4" borderId="32" xfId="0" applyFont="1" applyFill="1" applyBorder="1" applyAlignment="1">
      <alignment horizontal="left" vertical="center" wrapText="1"/>
    </xf>
    <xf numFmtId="0" fontId="44" fillId="4" borderId="58" xfId="0" applyFont="1" applyFill="1" applyBorder="1" applyAlignment="1">
      <alignment horizontal="left" vertical="center" wrapText="1"/>
    </xf>
    <xf numFmtId="2" fontId="4" fillId="2" borderId="26" xfId="0" applyNumberFormat="1" applyFont="1" applyFill="1" applyBorder="1" applyAlignment="1">
      <alignment horizontal="left" vertical="center" wrapText="1"/>
    </xf>
    <xf numFmtId="0" fontId="76" fillId="4" borderId="32" xfId="0" applyFont="1" applyFill="1" applyBorder="1" applyAlignment="1">
      <alignment vertical="center" wrapText="1"/>
    </xf>
    <xf numFmtId="0" fontId="76" fillId="4" borderId="58" xfId="0" applyFont="1" applyFill="1" applyBorder="1" applyAlignment="1">
      <alignment vertical="center" wrapText="1"/>
    </xf>
    <xf numFmtId="164" fontId="44" fillId="2" borderId="25" xfId="0" applyNumberFormat="1" applyFont="1" applyFill="1" applyBorder="1" applyAlignment="1">
      <alignment horizontal="right" vertical="center" wrapText="1"/>
    </xf>
    <xf numFmtId="2" fontId="52" fillId="4" borderId="19" xfId="0" applyNumberFormat="1" applyFont="1" applyFill="1" applyBorder="1" applyAlignment="1">
      <alignment vertical="center"/>
    </xf>
    <xf numFmtId="2" fontId="52" fillId="4" borderId="61" xfId="0" applyNumberFormat="1" applyFont="1" applyFill="1" applyBorder="1" applyAlignment="1">
      <alignment vertical="center"/>
    </xf>
    <xf numFmtId="164" fontId="62" fillId="4" borderId="0" xfId="0" applyNumberFormat="1" applyFont="1" applyFill="1" applyBorder="1" applyAlignment="1">
      <alignment vertical="center" wrapText="1"/>
    </xf>
    <xf numFmtId="164" fontId="67" fillId="4" borderId="0" xfId="0" applyNumberFormat="1" applyFont="1" applyFill="1" applyBorder="1" applyAlignment="1">
      <alignment vertical="center" wrapText="1"/>
    </xf>
    <xf numFmtId="0" fontId="79" fillId="4" borderId="0" xfId="2" applyFont="1" applyFill="1" applyAlignment="1">
      <alignment vertical="center"/>
    </xf>
    <xf numFmtId="0" fontId="7" fillId="4" borderId="0" xfId="2" applyFill="1" applyAlignment="1">
      <alignment vertical="center"/>
    </xf>
    <xf numFmtId="165" fontId="12" fillId="4" borderId="0" xfId="2" applyNumberFormat="1" applyFont="1" applyFill="1" applyAlignment="1">
      <alignment vertical="center"/>
    </xf>
    <xf numFmtId="165" fontId="12" fillId="0" borderId="0" xfId="2" applyNumberFormat="1" applyFont="1" applyAlignment="1">
      <alignment vertical="center"/>
    </xf>
    <xf numFmtId="0" fontId="81" fillId="4" borderId="72" xfId="2" applyFont="1" applyFill="1" applyBorder="1" applyAlignment="1">
      <alignment vertical="center"/>
    </xf>
    <xf numFmtId="0" fontId="82" fillId="4" borderId="72" xfId="2" applyFont="1" applyFill="1" applyBorder="1" applyAlignment="1">
      <alignment vertical="center"/>
    </xf>
    <xf numFmtId="0" fontId="83" fillId="4" borderId="72" xfId="2" applyFont="1" applyFill="1" applyBorder="1" applyAlignment="1">
      <alignment vertical="center"/>
    </xf>
    <xf numFmtId="3" fontId="26" fillId="6" borderId="25" xfId="0" applyNumberFormat="1" applyFont="1" applyFill="1" applyBorder="1" applyAlignment="1" applyProtection="1">
      <alignment horizontal="center" vertical="center" wrapText="1"/>
    </xf>
    <xf numFmtId="165" fontId="23" fillId="6" borderId="25" xfId="0" applyNumberFormat="1" applyFont="1" applyFill="1" applyBorder="1" applyAlignment="1" applyProtection="1">
      <alignment vertical="center" wrapText="1"/>
    </xf>
    <xf numFmtId="165" fontId="28" fillId="5" borderId="73" xfId="0" applyNumberFormat="1" applyFont="1" applyFill="1" applyBorder="1" applyAlignment="1" applyProtection="1">
      <alignment vertical="center" wrapText="1"/>
    </xf>
    <xf numFmtId="165" fontId="28" fillId="5" borderId="74" xfId="0" applyNumberFormat="1" applyFont="1" applyFill="1" applyBorder="1" applyAlignment="1" applyProtection="1">
      <alignment vertical="center" wrapText="1"/>
    </xf>
    <xf numFmtId="165" fontId="23" fillId="6" borderId="25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5" fillId="0" borderId="0" xfId="0" applyNumberFormat="1" applyFont="1" applyFill="1" applyBorder="1" applyAlignment="1">
      <alignment horizontal="center" vertical="center"/>
    </xf>
    <xf numFmtId="49" fontId="85" fillId="0" borderId="0" xfId="0" applyNumberFormat="1" applyFont="1" applyAlignment="1">
      <alignment horizontal="center" vertical="center"/>
    </xf>
    <xf numFmtId="49" fontId="86" fillId="0" borderId="0" xfId="1" applyNumberFormat="1" applyFont="1" applyAlignment="1">
      <alignment horizontal="center" vertical="center"/>
    </xf>
    <xf numFmtId="4" fontId="86" fillId="0" borderId="0" xfId="1" applyNumberFormat="1" applyFont="1" applyAlignment="1">
      <alignment vertical="center"/>
    </xf>
    <xf numFmtId="0" fontId="86" fillId="0" borderId="0" xfId="1" applyFont="1" applyAlignment="1">
      <alignment vertical="center"/>
    </xf>
    <xf numFmtId="49" fontId="87" fillId="0" borderId="0" xfId="0" applyNumberFormat="1" applyFont="1" applyAlignment="1">
      <alignment horizontal="left" vertical="center"/>
    </xf>
    <xf numFmtId="49" fontId="89" fillId="0" borderId="0" xfId="0" applyNumberFormat="1" applyFont="1" applyAlignment="1">
      <alignment horizontal="center" vertical="center"/>
    </xf>
    <xf numFmtId="49" fontId="90" fillId="0" borderId="0" xfId="2" applyNumberFormat="1" applyFont="1" applyFill="1" applyBorder="1" applyAlignment="1">
      <alignment vertical="center"/>
    </xf>
    <xf numFmtId="49" fontId="91" fillId="0" borderId="0" xfId="2" applyNumberFormat="1" applyFont="1" applyAlignment="1">
      <alignment horizontal="center" vertical="center"/>
    </xf>
    <xf numFmtId="49" fontId="78" fillId="0" borderId="0" xfId="6" applyNumberFormat="1" applyFont="1" applyAlignment="1">
      <alignment horizontal="center" vertical="center"/>
    </xf>
    <xf numFmtId="4" fontId="78" fillId="0" borderId="0" xfId="6" applyNumberFormat="1" applyFont="1" applyAlignment="1">
      <alignment vertical="center"/>
    </xf>
    <xf numFmtId="0" fontId="78" fillId="0" borderId="0" xfId="6" applyFont="1" applyAlignment="1">
      <alignment vertical="center"/>
    </xf>
    <xf numFmtId="49" fontId="92" fillId="14" borderId="75" xfId="2" applyNumberFormat="1" applyFont="1" applyFill="1" applyBorder="1" applyAlignment="1">
      <alignment horizontal="center" vertical="center"/>
    </xf>
    <xf numFmtId="49" fontId="92" fillId="14" borderId="76" xfId="2" applyNumberFormat="1" applyFont="1" applyFill="1" applyBorder="1" applyAlignment="1">
      <alignment horizontal="center" vertical="center"/>
    </xf>
    <xf numFmtId="49" fontId="93" fillId="14" borderId="76" xfId="2" applyNumberFormat="1" applyFont="1" applyFill="1" applyBorder="1" applyAlignment="1">
      <alignment horizontal="center" vertical="center"/>
    </xf>
    <xf numFmtId="49" fontId="84" fillId="14" borderId="76" xfId="6" applyNumberFormat="1" applyFont="1" applyFill="1" applyBorder="1" applyAlignment="1">
      <alignment horizontal="center" vertical="center"/>
    </xf>
    <xf numFmtId="4" fontId="84" fillId="14" borderId="76" xfId="6" applyNumberFormat="1" applyFont="1" applyFill="1" applyBorder="1" applyAlignment="1">
      <alignment horizontal="center" vertical="center"/>
    </xf>
    <xf numFmtId="0" fontId="84" fillId="14" borderId="77" xfId="6" applyFont="1" applyFill="1" applyBorder="1" applyAlignment="1">
      <alignment vertical="center"/>
    </xf>
    <xf numFmtId="49" fontId="94" fillId="0" borderId="78" xfId="2" applyNumberFormat="1" applyFont="1" applyFill="1" applyBorder="1" applyAlignment="1">
      <alignment horizontal="center" vertical="center"/>
    </xf>
    <xf numFmtId="49" fontId="94" fillId="0" borderId="79" xfId="2" applyNumberFormat="1" applyFont="1" applyBorder="1" applyAlignment="1">
      <alignment horizontal="center" vertical="center"/>
    </xf>
    <xf numFmtId="49" fontId="95" fillId="0" borderId="79" xfId="2" applyNumberFormat="1" applyFont="1" applyBorder="1" applyAlignment="1">
      <alignment horizontal="center" vertical="center"/>
    </xf>
    <xf numFmtId="49" fontId="95" fillId="0" borderId="80" xfId="2" applyNumberFormat="1" applyFont="1" applyBorder="1" applyAlignment="1">
      <alignment horizontal="center" vertical="center"/>
    </xf>
    <xf numFmtId="49" fontId="97" fillId="0" borderId="79" xfId="6" applyNumberFormat="1" applyFont="1" applyBorder="1" applyAlignment="1">
      <alignment horizontal="center" vertical="center"/>
    </xf>
    <xf numFmtId="4" fontId="97" fillId="0" borderId="79" xfId="6" applyNumberFormat="1" applyFont="1" applyBorder="1" applyAlignment="1">
      <alignment vertical="center"/>
    </xf>
    <xf numFmtId="49" fontId="94" fillId="0" borderId="83" xfId="2" applyNumberFormat="1" applyFont="1" applyFill="1" applyBorder="1" applyAlignment="1">
      <alignment horizontal="center" vertical="center"/>
    </xf>
    <xf numFmtId="49" fontId="94" fillId="0" borderId="84" xfId="2" applyNumberFormat="1" applyFont="1" applyBorder="1" applyAlignment="1">
      <alignment horizontal="center" vertical="center"/>
    </xf>
    <xf numFmtId="49" fontId="94" fillId="0" borderId="86" xfId="2" applyNumberFormat="1" applyFont="1" applyFill="1" applyBorder="1" applyAlignment="1">
      <alignment horizontal="center" vertical="center"/>
    </xf>
    <xf numFmtId="49" fontId="94" fillId="0" borderId="87" xfId="2" applyNumberFormat="1" applyFont="1" applyBorder="1" applyAlignment="1">
      <alignment horizontal="center" vertical="center"/>
    </xf>
    <xf numFmtId="49" fontId="94" fillId="0" borderId="88" xfId="2" applyNumberFormat="1" applyFont="1" applyFill="1" applyBorder="1" applyAlignment="1">
      <alignment horizontal="center" vertical="center"/>
    </xf>
    <xf numFmtId="49" fontId="94" fillId="0" borderId="81" xfId="2" applyNumberFormat="1" applyFont="1" applyBorder="1" applyAlignment="1">
      <alignment horizontal="center" vertical="center"/>
    </xf>
    <xf numFmtId="49" fontId="95" fillId="0" borderId="81" xfId="2" applyNumberFormat="1" applyFont="1" applyBorder="1" applyAlignment="1">
      <alignment horizontal="center" vertical="center"/>
    </xf>
    <xf numFmtId="49" fontId="95" fillId="0" borderId="89" xfId="2" applyNumberFormat="1" applyFont="1" applyBorder="1" applyAlignment="1">
      <alignment horizontal="center" vertical="center"/>
    </xf>
    <xf numFmtId="49" fontId="97" fillId="0" borderId="81" xfId="6" applyNumberFormat="1" applyFont="1" applyBorder="1" applyAlignment="1">
      <alignment horizontal="center" vertical="center"/>
    </xf>
    <xf numFmtId="4" fontId="97" fillId="0" borderId="81" xfId="6" applyNumberFormat="1" applyFont="1" applyBorder="1" applyAlignment="1">
      <alignment vertical="center"/>
    </xf>
    <xf numFmtId="49" fontId="95" fillId="0" borderId="87" xfId="2" applyNumberFormat="1" applyFont="1" applyBorder="1" applyAlignment="1">
      <alignment horizontal="center" vertical="center"/>
    </xf>
    <xf numFmtId="49" fontId="95" fillId="0" borderId="91" xfId="2" applyNumberFormat="1" applyFont="1" applyBorder="1" applyAlignment="1">
      <alignment horizontal="center" vertical="center"/>
    </xf>
    <xf numFmtId="49" fontId="97" fillId="0" borderId="87" xfId="6" applyNumberFormat="1" applyFont="1" applyBorder="1" applyAlignment="1">
      <alignment horizontal="center" vertical="center"/>
    </xf>
    <xf numFmtId="4" fontId="97" fillId="0" borderId="87" xfId="6" applyNumberFormat="1" applyFont="1" applyBorder="1" applyAlignment="1">
      <alignment vertical="center"/>
    </xf>
    <xf numFmtId="4" fontId="34" fillId="14" borderId="76" xfId="6" applyNumberFormat="1" applyFont="1" applyFill="1" applyBorder="1" applyAlignment="1">
      <alignment vertical="center"/>
    </xf>
    <xf numFmtId="0" fontId="34" fillId="14" borderId="77" xfId="6" applyFont="1" applyFill="1" applyBorder="1" applyAlignment="1">
      <alignment vertical="center"/>
    </xf>
    <xf numFmtId="0" fontId="2" fillId="0" borderId="0" xfId="6"/>
    <xf numFmtId="0" fontId="34" fillId="0" borderId="0" xfId="6" applyFont="1"/>
    <xf numFmtId="0" fontId="42" fillId="0" borderId="0" xfId="3" applyFont="1" applyAlignment="1">
      <alignment vertical="center"/>
    </xf>
    <xf numFmtId="164" fontId="98" fillId="0" borderId="73" xfId="0" applyNumberFormat="1" applyFont="1" applyBorder="1" applyAlignment="1">
      <alignment horizontal="center" vertical="center" wrapText="1"/>
    </xf>
    <xf numFmtId="164" fontId="99" fillId="0" borderId="94" xfId="0" applyNumberFormat="1" applyFont="1" applyBorder="1" applyAlignment="1">
      <alignment horizontal="center" vertical="center" wrapText="1"/>
    </xf>
    <xf numFmtId="164" fontId="5" fillId="2" borderId="25" xfId="0" applyNumberFormat="1" applyFont="1" applyFill="1" applyBorder="1" applyAlignment="1">
      <alignment horizontal="center" vertical="center" wrapText="1"/>
    </xf>
    <xf numFmtId="164" fontId="5" fillId="2" borderId="46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8" fillId="0" borderId="25" xfId="0" applyNumberFormat="1" applyFont="1" applyBorder="1"/>
    <xf numFmtId="164" fontId="62" fillId="10" borderId="100" xfId="0" applyNumberFormat="1" applyFont="1" applyFill="1" applyBorder="1" applyAlignment="1">
      <alignment vertical="center" wrapText="1"/>
    </xf>
    <xf numFmtId="0" fontId="76" fillId="4" borderId="36" xfId="0" applyFont="1" applyFill="1" applyBorder="1" applyAlignment="1">
      <alignment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164" fontId="58" fillId="15" borderId="25" xfId="0" applyNumberFormat="1" applyFont="1" applyFill="1" applyBorder="1"/>
    <xf numFmtId="164" fontId="62" fillId="10" borderId="68" xfId="0" applyNumberFormat="1" applyFont="1" applyFill="1" applyBorder="1" applyAlignment="1">
      <alignment vertical="center" wrapText="1"/>
    </xf>
    <xf numFmtId="164" fontId="55" fillId="4" borderId="104" xfId="0" applyNumberFormat="1" applyFont="1" applyFill="1" applyBorder="1" applyAlignment="1">
      <alignment vertical="center"/>
    </xf>
    <xf numFmtId="164" fontId="58" fillId="15" borderId="17" xfId="0" applyNumberFormat="1" applyFont="1" applyFill="1" applyBorder="1"/>
    <xf numFmtId="164" fontId="58" fillId="0" borderId="105" xfId="0" applyNumberFormat="1" applyFont="1" applyBorder="1"/>
    <xf numFmtId="164" fontId="55" fillId="4" borderId="66" xfId="0" applyNumberFormat="1" applyFont="1" applyFill="1" applyBorder="1" applyAlignment="1">
      <alignment vertical="center"/>
    </xf>
    <xf numFmtId="164" fontId="58" fillId="15" borderId="20" xfId="0" applyNumberFormat="1" applyFont="1" applyFill="1" applyBorder="1"/>
    <xf numFmtId="164" fontId="55" fillId="4" borderId="67" xfId="0" applyNumberFormat="1" applyFont="1" applyFill="1" applyBorder="1" applyAlignment="1">
      <alignment vertical="center"/>
    </xf>
    <xf numFmtId="164" fontId="44" fillId="12" borderId="68" xfId="0" applyNumberFormat="1" applyFont="1" applyFill="1" applyBorder="1" applyAlignment="1">
      <alignment vertical="center"/>
    </xf>
    <xf numFmtId="164" fontId="44" fillId="12" borderId="44" xfId="0" applyNumberFormat="1" applyFont="1" applyFill="1" applyBorder="1" applyAlignment="1">
      <alignment vertical="center"/>
    </xf>
    <xf numFmtId="164" fontId="44" fillId="12" borderId="101" xfId="0" applyNumberFormat="1" applyFont="1" applyFill="1" applyBorder="1" applyAlignment="1">
      <alignment vertical="center"/>
    </xf>
    <xf numFmtId="164" fontId="0" fillId="15" borderId="95" xfId="0" applyNumberFormat="1" applyFill="1" applyBorder="1"/>
    <xf numFmtId="164" fontId="0" fillId="15" borderId="20" xfId="0" applyNumberFormat="1" applyFill="1" applyBorder="1"/>
    <xf numFmtId="164" fontId="0" fillId="0" borderId="96" xfId="0" applyNumberFormat="1" applyBorder="1"/>
    <xf numFmtId="164" fontId="0" fillId="15" borderId="107" xfId="0" applyNumberFormat="1" applyFill="1" applyBorder="1"/>
    <xf numFmtId="164" fontId="60" fillId="0" borderId="73" xfId="0" applyNumberFormat="1" applyFont="1" applyBorder="1"/>
    <xf numFmtId="164" fontId="60" fillId="0" borderId="96" xfId="0" applyNumberFormat="1" applyFont="1" applyBorder="1"/>
    <xf numFmtId="164" fontId="60" fillId="0" borderId="105" xfId="0" applyNumberFormat="1" applyFont="1" applyBorder="1"/>
    <xf numFmtId="164" fontId="59" fillId="0" borderId="25" xfId="0" applyNumberFormat="1" applyFont="1" applyBorder="1"/>
    <xf numFmtId="164" fontId="59" fillId="0" borderId="106" xfId="0" applyNumberFormat="1" applyFont="1" applyBorder="1"/>
    <xf numFmtId="0" fontId="0" fillId="0" borderId="108" xfId="0" applyBorder="1"/>
    <xf numFmtId="164" fontId="0" fillId="0" borderId="108" xfId="0" applyNumberFormat="1" applyBorder="1"/>
    <xf numFmtId="49" fontId="39" fillId="11" borderId="31" xfId="3" applyNumberFormat="1" applyFont="1" applyFill="1" applyBorder="1" applyAlignment="1">
      <alignment horizontal="left" vertical="center" wrapText="1"/>
    </xf>
    <xf numFmtId="49" fontId="40" fillId="11" borderId="32" xfId="3" applyNumberFormat="1" applyFont="1" applyFill="1" applyBorder="1" applyAlignment="1">
      <alignment vertical="center" wrapText="1"/>
    </xf>
    <xf numFmtId="164" fontId="39" fillId="11" borderId="32" xfId="3" applyNumberFormat="1" applyFont="1" applyFill="1" applyBorder="1" applyAlignment="1">
      <alignment vertical="center" wrapText="1"/>
    </xf>
    <xf numFmtId="164" fontId="63" fillId="11" borderId="32" xfId="3" applyNumberFormat="1" applyFont="1" applyFill="1" applyBorder="1" applyAlignment="1">
      <alignment vertical="center" wrapText="1"/>
    </xf>
    <xf numFmtId="164" fontId="44" fillId="11" borderId="3" xfId="3" applyNumberFormat="1" applyFont="1" applyFill="1" applyBorder="1" applyAlignment="1">
      <alignment vertical="center"/>
    </xf>
    <xf numFmtId="2" fontId="3" fillId="2" borderId="111" xfId="0" applyNumberFormat="1" applyFont="1" applyFill="1" applyBorder="1" applyAlignment="1">
      <alignment horizontal="left" vertical="center" wrapText="1"/>
    </xf>
    <xf numFmtId="2" fontId="51" fillId="2" borderId="112" xfId="0" applyNumberFormat="1" applyFont="1" applyFill="1" applyBorder="1" applyAlignment="1">
      <alignment horizontal="left" vertical="center" wrapText="1"/>
    </xf>
    <xf numFmtId="164" fontId="4" fillId="2" borderId="112" xfId="0" applyNumberFormat="1" applyFont="1" applyFill="1" applyBorder="1" applyAlignment="1">
      <alignment horizontal="right" vertical="center" wrapText="1"/>
    </xf>
    <xf numFmtId="164" fontId="5" fillId="2" borderId="113" xfId="0" applyNumberFormat="1" applyFont="1" applyFill="1" applyBorder="1" applyAlignment="1">
      <alignment horizontal="right" vertical="center" wrapText="1"/>
    </xf>
    <xf numFmtId="164" fontId="66" fillId="9" borderId="39" xfId="1" applyNumberFormat="1" applyFont="1" applyFill="1" applyBorder="1" applyAlignment="1">
      <alignment horizontal="right" vertical="center"/>
    </xf>
    <xf numFmtId="164" fontId="44" fillId="9" borderId="5" xfId="1" applyNumberFormat="1" applyFont="1" applyFill="1" applyBorder="1" applyAlignment="1">
      <alignment horizontal="right" vertical="center"/>
    </xf>
    <xf numFmtId="49" fontId="39" fillId="6" borderId="28" xfId="3" applyNumberFormat="1" applyFont="1" applyFill="1" applyBorder="1" applyAlignment="1">
      <alignment horizontal="left" vertical="center" wrapText="1"/>
    </xf>
    <xf numFmtId="49" fontId="40" fillId="6" borderId="29" xfId="3" applyNumberFormat="1" applyFont="1" applyFill="1" applyBorder="1" applyAlignment="1">
      <alignment vertical="center" wrapText="1"/>
    </xf>
    <xf numFmtId="164" fontId="65" fillId="6" borderId="29" xfId="3" applyNumberFormat="1" applyFont="1" applyFill="1" applyBorder="1" applyAlignment="1">
      <alignment vertical="center" wrapText="1"/>
    </xf>
    <xf numFmtId="164" fontId="44" fillId="6" borderId="30" xfId="3" applyNumberFormat="1" applyFont="1" applyFill="1" applyBorder="1" applyAlignment="1">
      <alignment vertical="center"/>
    </xf>
    <xf numFmtId="49" fontId="39" fillId="7" borderId="57" xfId="3" applyNumberFormat="1" applyFont="1" applyFill="1" applyBorder="1" applyAlignment="1">
      <alignment horizontal="left" vertical="center" wrapText="1"/>
    </xf>
    <xf numFmtId="49" fontId="40" fillId="7" borderId="58" xfId="3" applyNumberFormat="1" applyFont="1" applyFill="1" applyBorder="1" applyAlignment="1">
      <alignment vertical="center" wrapText="1"/>
    </xf>
    <xf numFmtId="164" fontId="39" fillId="7" borderId="58" xfId="3" applyNumberFormat="1" applyFont="1" applyFill="1" applyBorder="1" applyAlignment="1">
      <alignment vertical="center" wrapText="1"/>
    </xf>
    <xf numFmtId="164" fontId="39" fillId="7" borderId="58" xfId="3" applyNumberFormat="1" applyFont="1" applyFill="1" applyBorder="1" applyAlignment="1">
      <alignment horizontal="right" vertical="center" wrapText="1"/>
    </xf>
    <xf numFmtId="164" fontId="36" fillId="7" borderId="110" xfId="3" applyNumberFormat="1" applyFont="1" applyFill="1" applyBorder="1" applyAlignment="1">
      <alignment vertical="center"/>
    </xf>
    <xf numFmtId="164" fontId="5" fillId="2" borderId="114" xfId="0" applyNumberFormat="1" applyFont="1" applyFill="1" applyBorder="1" applyAlignment="1">
      <alignment horizontal="center" vertical="center" wrapText="1"/>
    </xf>
    <xf numFmtId="164" fontId="5" fillId="2" borderId="115" xfId="0" applyNumberFormat="1" applyFont="1" applyFill="1" applyBorder="1" applyAlignment="1">
      <alignment horizontal="center" vertical="center" wrapText="1"/>
    </xf>
    <xf numFmtId="164" fontId="5" fillId="2" borderId="117" xfId="0" applyNumberFormat="1" applyFont="1" applyFill="1" applyBorder="1" applyAlignment="1">
      <alignment horizontal="center" vertical="center" wrapText="1"/>
    </xf>
    <xf numFmtId="164" fontId="100" fillId="15" borderId="119" xfId="1" applyNumberFormat="1" applyFont="1" applyFill="1" applyBorder="1" applyAlignment="1">
      <alignment vertical="center"/>
    </xf>
    <xf numFmtId="164" fontId="100" fillId="0" borderId="120" xfId="1" applyNumberFormat="1" applyFont="1" applyBorder="1" applyAlignment="1">
      <alignment vertical="center"/>
    </xf>
    <xf numFmtId="164" fontId="100" fillId="0" borderId="121" xfId="1" applyNumberFormat="1" applyFont="1" applyBorder="1" applyAlignment="1">
      <alignment vertical="center"/>
    </xf>
    <xf numFmtId="164" fontId="100" fillId="15" borderId="93" xfId="1" applyNumberFormat="1" applyFont="1" applyFill="1" applyBorder="1" applyAlignment="1">
      <alignment vertical="center"/>
    </xf>
    <xf numFmtId="164" fontId="100" fillId="0" borderId="118" xfId="1" applyNumberFormat="1" applyFont="1" applyBorder="1" applyAlignment="1">
      <alignment vertical="center"/>
    </xf>
    <xf numFmtId="164" fontId="100" fillId="0" borderId="116" xfId="1" applyNumberFormat="1" applyFont="1" applyBorder="1" applyAlignment="1">
      <alignment vertical="center"/>
    </xf>
    <xf numFmtId="164" fontId="100" fillId="15" borderId="122" xfId="1" applyNumberFormat="1" applyFont="1" applyFill="1" applyBorder="1" applyAlignment="1">
      <alignment vertical="center"/>
    </xf>
    <xf numFmtId="164" fontId="100" fillId="0" borderId="123" xfId="1" applyNumberFormat="1" applyFont="1" applyBorder="1" applyAlignment="1">
      <alignment vertical="center"/>
    </xf>
    <xf numFmtId="164" fontId="100" fillId="0" borderId="124" xfId="1" applyNumberFormat="1" applyFont="1" applyBorder="1" applyAlignment="1">
      <alignment vertical="center"/>
    </xf>
    <xf numFmtId="164" fontId="44" fillId="9" borderId="125" xfId="1" applyNumberFormat="1" applyFont="1" applyFill="1" applyBorder="1" applyAlignment="1">
      <alignment horizontal="right" vertical="center"/>
    </xf>
    <xf numFmtId="164" fontId="44" fillId="9" borderId="109" xfId="1" applyNumberFormat="1" applyFont="1" applyFill="1" applyBorder="1" applyAlignment="1">
      <alignment horizontal="right" vertical="center"/>
    </xf>
    <xf numFmtId="164" fontId="44" fillId="9" borderId="126" xfId="1" applyNumberFormat="1" applyFont="1" applyFill="1" applyBorder="1" applyAlignment="1">
      <alignment horizontal="right" vertical="center"/>
    </xf>
    <xf numFmtId="165" fontId="6" fillId="13" borderId="127" xfId="2" applyNumberFormat="1" applyFont="1" applyFill="1" applyBorder="1" applyAlignment="1">
      <alignment vertical="center" wrapText="1"/>
    </xf>
    <xf numFmtId="164" fontId="5" fillId="2" borderId="73" xfId="0" applyNumberFormat="1" applyFont="1" applyFill="1" applyBorder="1" applyAlignment="1">
      <alignment horizontal="center" vertical="center" wrapText="1"/>
    </xf>
    <xf numFmtId="164" fontId="0" fillId="0" borderId="128" xfId="0" applyNumberFormat="1" applyBorder="1"/>
    <xf numFmtId="164" fontId="0" fillId="0" borderId="74" xfId="0" applyNumberFormat="1" applyBorder="1"/>
    <xf numFmtId="49" fontId="87" fillId="0" borderId="0" xfId="0" applyNumberFormat="1" applyFont="1" applyFill="1" applyBorder="1" applyAlignment="1">
      <alignment vertical="center"/>
    </xf>
    <xf numFmtId="49" fontId="102" fillId="0" borderId="0" xfId="0" applyNumberFormat="1" applyFont="1" applyFill="1" applyAlignment="1">
      <alignment horizontal="center" vertical="center"/>
    </xf>
    <xf numFmtId="49" fontId="102" fillId="0" borderId="0" xfId="6" applyNumberFormat="1" applyFont="1" applyFill="1" applyAlignment="1">
      <alignment horizontal="center" vertical="center"/>
    </xf>
    <xf numFmtId="49" fontId="103" fillId="0" borderId="0" xfId="6" applyNumberFormat="1" applyFont="1" applyFill="1" applyAlignment="1">
      <alignment horizontal="center" vertical="center"/>
    </xf>
    <xf numFmtId="4" fontId="103" fillId="0" borderId="0" xfId="6" applyNumberFormat="1" applyFont="1" applyFill="1" applyAlignment="1">
      <alignment vertical="center"/>
    </xf>
    <xf numFmtId="0" fontId="103" fillId="0" borderId="0" xfId="6" applyFont="1" applyFill="1" applyAlignment="1">
      <alignment vertical="center"/>
    </xf>
    <xf numFmtId="0" fontId="2" fillId="0" borderId="0" xfId="1" applyFill="1"/>
    <xf numFmtId="0" fontId="55" fillId="4" borderId="35" xfId="0" applyFont="1" applyFill="1" applyBorder="1" applyAlignment="1">
      <alignment horizontal="left" vertical="center" wrapText="1"/>
    </xf>
    <xf numFmtId="0" fontId="44" fillId="4" borderId="36" xfId="0" applyFont="1" applyFill="1" applyBorder="1" applyAlignment="1">
      <alignment horizontal="left" vertical="center" wrapText="1"/>
    </xf>
    <xf numFmtId="0" fontId="61" fillId="10" borderId="1" xfId="0" applyFont="1" applyFill="1" applyBorder="1" applyAlignment="1">
      <alignment horizontal="left" vertical="center" wrapText="1"/>
    </xf>
    <xf numFmtId="0" fontId="38" fillId="0" borderId="0" xfId="3" applyFont="1" applyAlignment="1">
      <alignment horizontal="left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49" fontId="97" fillId="0" borderId="81" xfId="7" applyNumberFormat="1" applyFont="1" applyBorder="1" applyAlignment="1">
      <alignment vertical="center"/>
    </xf>
    <xf numFmtId="49" fontId="97" fillId="0" borderId="79" xfId="7" applyNumberFormat="1" applyFont="1" applyBorder="1" applyAlignment="1">
      <alignment vertical="center"/>
    </xf>
    <xf numFmtId="49" fontId="97" fillId="0" borderId="82" xfId="7" applyNumberFormat="1" applyFont="1" applyBorder="1" applyAlignment="1">
      <alignment vertical="center"/>
    </xf>
    <xf numFmtId="49" fontId="97" fillId="0" borderId="85" xfId="7" applyNumberFormat="1" applyFont="1" applyBorder="1" applyAlignment="1">
      <alignment vertical="center"/>
    </xf>
    <xf numFmtId="49" fontId="97" fillId="0" borderId="90" xfId="7" applyNumberFormat="1" applyFont="1" applyBorder="1" applyAlignment="1">
      <alignment vertical="center"/>
    </xf>
    <xf numFmtId="49" fontId="97" fillId="0" borderId="84" xfId="7" applyNumberFormat="1" applyFont="1" applyBorder="1" applyAlignment="1">
      <alignment vertical="center"/>
    </xf>
    <xf numFmtId="49" fontId="97" fillId="0" borderId="82" xfId="7" applyNumberFormat="1" applyFont="1" applyBorder="1" applyAlignment="1">
      <alignment vertical="center" wrapText="1"/>
    </xf>
    <xf numFmtId="49" fontId="97" fillId="0" borderId="85" xfId="7" applyNumberFormat="1" applyFont="1" applyBorder="1" applyAlignment="1">
      <alignment vertical="center" wrapText="1"/>
    </xf>
    <xf numFmtId="49" fontId="97" fillId="0" borderId="90" xfId="7" applyNumberFormat="1" applyFont="1" applyBorder="1" applyAlignment="1">
      <alignment vertical="center" wrapText="1"/>
    </xf>
    <xf numFmtId="49" fontId="104" fillId="0" borderId="79" xfId="7" applyNumberFormat="1" applyFont="1" applyBorder="1" applyAlignment="1">
      <alignment vertical="center"/>
    </xf>
    <xf numFmtId="49" fontId="104" fillId="0" borderId="79" xfId="6" applyNumberFormat="1" applyFont="1" applyBorder="1" applyAlignment="1">
      <alignment horizontal="center" vertical="center"/>
    </xf>
    <xf numFmtId="4" fontId="104" fillId="0" borderId="79" xfId="6" applyNumberFormat="1" applyFont="1" applyBorder="1" applyAlignment="1">
      <alignment vertical="center"/>
    </xf>
    <xf numFmtId="49" fontId="104" fillId="0" borderId="81" xfId="7" applyNumberFormat="1" applyFont="1" applyBorder="1" applyAlignment="1">
      <alignment vertical="center"/>
    </xf>
    <xf numFmtId="49" fontId="104" fillId="0" borderId="81" xfId="6" applyNumberFormat="1" applyFont="1" applyBorder="1" applyAlignment="1">
      <alignment horizontal="center" vertical="center"/>
    </xf>
    <xf numFmtId="4" fontId="104" fillId="0" borderId="81" xfId="6" applyNumberFormat="1" applyFont="1" applyBorder="1" applyAlignment="1">
      <alignment vertical="center"/>
    </xf>
    <xf numFmtId="164" fontId="67" fillId="10" borderId="92" xfId="0" applyNumberFormat="1" applyFont="1" applyFill="1" applyBorder="1" applyAlignment="1">
      <alignment vertical="center" wrapText="1"/>
    </xf>
    <xf numFmtId="164" fontId="67" fillId="10" borderId="68" xfId="0" applyNumberFormat="1" applyFont="1" applyFill="1" applyBorder="1" applyAlignment="1">
      <alignment vertical="center" wrapText="1"/>
    </xf>
    <xf numFmtId="164" fontId="105" fillId="15" borderId="20" xfId="0" applyNumberFormat="1" applyFont="1" applyFill="1" applyBorder="1"/>
    <xf numFmtId="164" fontId="105" fillId="0" borderId="96" xfId="0" applyNumberFormat="1" applyFont="1" applyBorder="1"/>
    <xf numFmtId="164" fontId="67" fillId="10" borderId="71" xfId="0" applyNumberFormat="1" applyFont="1" applyFill="1" applyBorder="1" applyAlignment="1">
      <alignment vertical="center" wrapText="1"/>
    </xf>
    <xf numFmtId="0" fontId="27" fillId="6" borderId="15" xfId="0" applyFont="1" applyFill="1" applyBorder="1" applyAlignment="1" applyProtection="1">
      <alignment horizontal="left" vertical="center" wrapText="1"/>
    </xf>
    <xf numFmtId="0" fontId="27" fillId="5" borderId="22" xfId="0" applyFont="1" applyFill="1" applyBorder="1" applyAlignment="1" applyProtection="1">
      <alignment horizontal="left" vertical="center"/>
    </xf>
    <xf numFmtId="0" fontId="27" fillId="5" borderId="23" xfId="0" applyFont="1" applyFill="1" applyBorder="1" applyAlignment="1" applyProtection="1">
      <alignment horizontal="left" vertical="center"/>
    </xf>
    <xf numFmtId="0" fontId="17" fillId="0" borderId="0" xfId="0" applyFont="1" applyFill="1" applyAlignment="1" applyProtection="1">
      <alignment horizontal="justify" vertical="center"/>
    </xf>
    <xf numFmtId="0" fontId="79" fillId="4" borderId="0" xfId="2" applyFont="1" applyFill="1" applyBorder="1" applyAlignment="1">
      <alignment horizontal="justify" vertical="center"/>
    </xf>
    <xf numFmtId="0" fontId="20" fillId="0" borderId="14" xfId="0" applyFont="1" applyFill="1" applyBorder="1" applyAlignment="1" applyProtection="1">
      <alignment horizontal="justify" vertical="center"/>
    </xf>
    <xf numFmtId="0" fontId="80" fillId="0" borderId="0" xfId="2" applyFont="1" applyBorder="1" applyAlignment="1">
      <alignment horizontal="justify" vertical="center"/>
    </xf>
    <xf numFmtId="0" fontId="27" fillId="5" borderId="18" xfId="0" applyFont="1" applyFill="1" applyBorder="1" applyAlignment="1" applyProtection="1">
      <alignment horizontal="left" vertical="center" wrapText="1"/>
    </xf>
    <xf numFmtId="0" fontId="20" fillId="5" borderId="14" xfId="0" applyFont="1" applyFill="1" applyBorder="1" applyAlignment="1" applyProtection="1">
      <alignment horizontal="justify" vertical="center"/>
    </xf>
    <xf numFmtId="0" fontId="23" fillId="6" borderId="15" xfId="0" applyFont="1" applyFill="1" applyBorder="1" applyAlignment="1" applyProtection="1">
      <alignment horizontal="left" vertical="center" wrapText="1"/>
    </xf>
    <xf numFmtId="0" fontId="27" fillId="5" borderId="17" xfId="0" applyFont="1" applyFill="1" applyBorder="1" applyAlignment="1" applyProtection="1">
      <alignment horizontal="left" vertical="center" wrapText="1"/>
    </xf>
    <xf numFmtId="0" fontId="27" fillId="6" borderId="15" xfId="0" applyFont="1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justify" vertical="center"/>
    </xf>
    <xf numFmtId="49" fontId="93" fillId="14" borderId="75" xfId="2" applyNumberFormat="1" applyFont="1" applyFill="1" applyBorder="1" applyAlignment="1">
      <alignment horizontal="left" vertical="center"/>
    </xf>
    <xf numFmtId="0" fontId="42" fillId="0" borderId="0" xfId="3" applyFont="1" applyAlignment="1">
      <alignment horizontal="left" vertical="center"/>
    </xf>
    <xf numFmtId="0" fontId="63" fillId="4" borderId="63" xfId="0" applyFont="1" applyFill="1" applyBorder="1" applyAlignment="1">
      <alignment horizontal="left" vertical="center" wrapText="1"/>
    </xf>
    <xf numFmtId="0" fontId="63" fillId="4" borderId="2" xfId="0" applyFont="1" applyFill="1" applyBorder="1" applyAlignment="1">
      <alignment horizontal="left" vertical="center" wrapText="1"/>
    </xf>
    <xf numFmtId="0" fontId="63" fillId="3" borderId="63" xfId="2" applyFont="1" applyFill="1" applyBorder="1" applyAlignment="1">
      <alignment horizontal="left" vertical="center" wrapText="1"/>
    </xf>
    <xf numFmtId="0" fontId="63" fillId="3" borderId="2" xfId="2" applyFont="1" applyFill="1" applyBorder="1" applyAlignment="1">
      <alignment horizontal="left" vertical="center" wrapText="1"/>
    </xf>
    <xf numFmtId="0" fontId="63" fillId="3" borderId="69" xfId="2" applyFont="1" applyFill="1" applyBorder="1" applyAlignment="1">
      <alignment horizontal="left" vertical="center" wrapText="1"/>
    </xf>
    <xf numFmtId="0" fontId="63" fillId="4" borderId="64" xfId="0" applyFont="1" applyFill="1" applyBorder="1" applyAlignment="1">
      <alignment horizontal="left" vertical="center" wrapText="1"/>
    </xf>
    <xf numFmtId="0" fontId="63" fillId="4" borderId="4" xfId="0" applyFont="1" applyFill="1" applyBorder="1" applyAlignment="1">
      <alignment horizontal="left" vertical="center" wrapText="1"/>
    </xf>
    <xf numFmtId="0" fontId="55" fillId="4" borderId="33" xfId="0" applyFont="1" applyFill="1" applyBorder="1" applyAlignment="1">
      <alignment horizontal="left" vertical="center" wrapText="1"/>
    </xf>
    <xf numFmtId="0" fontId="55" fillId="4" borderId="35" xfId="0" applyFont="1" applyFill="1" applyBorder="1" applyAlignment="1">
      <alignment horizontal="left" vertical="center" wrapText="1"/>
    </xf>
    <xf numFmtId="0" fontId="44" fillId="4" borderId="34" xfId="0" applyFont="1" applyFill="1" applyBorder="1" applyAlignment="1">
      <alignment horizontal="left" vertical="center" wrapText="1"/>
    </xf>
    <xf numFmtId="0" fontId="44" fillId="4" borderId="36" xfId="0" applyFont="1" applyFill="1" applyBorder="1" applyAlignment="1">
      <alignment horizontal="left" vertical="center" wrapText="1"/>
    </xf>
    <xf numFmtId="49" fontId="39" fillId="6" borderId="65" xfId="3" applyNumberFormat="1" applyFont="1" applyFill="1" applyBorder="1" applyAlignment="1">
      <alignment horizontal="left" vertical="center" wrapText="1"/>
    </xf>
    <xf numFmtId="49" fontId="39" fillId="6" borderId="59" xfId="3" applyNumberFormat="1" applyFont="1" applyFill="1" applyBorder="1" applyAlignment="1">
      <alignment horizontal="left" vertical="center" wrapText="1"/>
    </xf>
    <xf numFmtId="0" fontId="61" fillId="10" borderId="44" xfId="0" applyFont="1" applyFill="1" applyBorder="1" applyAlignment="1">
      <alignment horizontal="left" vertical="center" wrapText="1"/>
    </xf>
    <xf numFmtId="0" fontId="61" fillId="10" borderId="1" xfId="0" applyFont="1" applyFill="1" applyBorder="1" applyAlignment="1">
      <alignment horizontal="left" vertical="center" wrapText="1"/>
    </xf>
    <xf numFmtId="0" fontId="38" fillId="0" borderId="0" xfId="3" applyFont="1" applyAlignment="1">
      <alignment horizontal="left" vertical="center" wrapText="1"/>
    </xf>
    <xf numFmtId="0" fontId="63" fillId="4" borderId="69" xfId="0" applyFont="1" applyFill="1" applyBorder="1" applyAlignment="1">
      <alignment horizontal="left" vertical="center" wrapText="1"/>
    </xf>
    <xf numFmtId="164" fontId="38" fillId="8" borderId="15" xfId="3" applyNumberFormat="1" applyFont="1" applyFill="1" applyBorder="1" applyAlignment="1">
      <alignment horizontal="right" vertical="center" wrapText="1"/>
    </xf>
    <xf numFmtId="164" fontId="38" fillId="8" borderId="46" xfId="3" applyNumberFormat="1" applyFont="1" applyFill="1" applyBorder="1" applyAlignment="1">
      <alignment horizontal="right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2" fontId="4" fillId="2" borderId="27" xfId="0" applyNumberFormat="1" applyFont="1" applyFill="1" applyBorder="1" applyAlignment="1">
      <alignment horizontal="center" vertical="center" wrapText="1"/>
    </xf>
    <xf numFmtId="0" fontId="63" fillId="4" borderId="102" xfId="0" applyFont="1" applyFill="1" applyBorder="1" applyAlignment="1">
      <alignment horizontal="left" vertical="center" wrapText="1"/>
    </xf>
    <xf numFmtId="0" fontId="63" fillId="4" borderId="103" xfId="0" applyFont="1" applyFill="1" applyBorder="1" applyAlignment="1">
      <alignment horizontal="left" vertical="center" wrapText="1"/>
    </xf>
    <xf numFmtId="2" fontId="52" fillId="4" borderId="56" xfId="0" applyNumberFormat="1" applyFont="1" applyFill="1" applyBorder="1" applyAlignment="1">
      <alignment horizontal="left" vertical="center"/>
    </xf>
    <xf numFmtId="2" fontId="52" fillId="4" borderId="62" xfId="0" applyNumberFormat="1" applyFont="1" applyFill="1" applyBorder="1" applyAlignment="1">
      <alignment horizontal="left" vertical="center"/>
    </xf>
    <xf numFmtId="0" fontId="61" fillId="4" borderId="70" xfId="0" applyFont="1" applyFill="1" applyBorder="1" applyAlignment="1">
      <alignment horizontal="left" vertical="center" wrapText="1"/>
    </xf>
    <xf numFmtId="0" fontId="61" fillId="4" borderId="0" xfId="0" applyFont="1" applyFill="1" applyBorder="1" applyAlignment="1">
      <alignment horizontal="left" vertical="center" wrapText="1"/>
    </xf>
    <xf numFmtId="2" fontId="58" fillId="0" borderId="108" xfId="0" applyNumberFormat="1" applyFont="1" applyBorder="1" applyAlignment="1">
      <alignment horizontal="left" vertical="center"/>
    </xf>
    <xf numFmtId="2" fontId="101" fillId="0" borderId="0" xfId="0" applyNumberFormat="1" applyFont="1" applyBorder="1" applyAlignment="1">
      <alignment horizontal="left"/>
    </xf>
    <xf numFmtId="2" fontId="101" fillId="0" borderId="97" xfId="0" applyNumberFormat="1" applyFont="1" applyBorder="1" applyAlignment="1">
      <alignment horizontal="left"/>
    </xf>
    <xf numFmtId="2" fontId="101" fillId="0" borderId="98" xfId="0" applyNumberFormat="1" applyFont="1" applyBorder="1" applyAlignment="1">
      <alignment horizontal="left"/>
    </xf>
    <xf numFmtId="2" fontId="101" fillId="0" borderId="99" xfId="0" applyNumberFormat="1" applyFont="1" applyBorder="1" applyAlignment="1">
      <alignment horizontal="left"/>
    </xf>
    <xf numFmtId="2" fontId="52" fillId="4" borderId="19" xfId="0" applyNumberFormat="1" applyFont="1" applyFill="1" applyBorder="1" applyAlignment="1">
      <alignment horizontal="left" vertical="center"/>
    </xf>
    <xf numFmtId="2" fontId="52" fillId="4" borderId="61" xfId="0" applyNumberFormat="1" applyFont="1" applyFill="1" applyBorder="1" applyAlignment="1">
      <alignment horizontal="left" vertical="center"/>
    </xf>
    <xf numFmtId="49" fontId="43" fillId="7" borderId="58" xfId="3" applyNumberFormat="1" applyFont="1" applyFill="1" applyBorder="1" applyAlignment="1">
      <alignment horizontal="left" vertical="center" wrapText="1"/>
    </xf>
    <xf numFmtId="0" fontId="54" fillId="9" borderId="38" xfId="1" applyFont="1" applyFill="1" applyBorder="1" applyAlignment="1">
      <alignment horizontal="left" vertical="center"/>
    </xf>
    <xf numFmtId="0" fontId="54" fillId="9" borderId="39" xfId="1" applyFont="1" applyFill="1" applyBorder="1" applyAlignment="1">
      <alignment horizontal="left" vertical="center"/>
    </xf>
    <xf numFmtId="2" fontId="52" fillId="4" borderId="55" xfId="0" applyNumberFormat="1" applyFont="1" applyFill="1" applyBorder="1" applyAlignment="1">
      <alignment horizontal="left" vertical="center"/>
    </xf>
    <xf numFmtId="2" fontId="52" fillId="4" borderId="60" xfId="0" applyNumberFormat="1" applyFont="1" applyFill="1" applyBorder="1" applyAlignment="1">
      <alignment horizontal="left" vertical="center"/>
    </xf>
    <xf numFmtId="49" fontId="39" fillId="11" borderId="32" xfId="3" applyNumberFormat="1" applyFont="1" applyFill="1" applyBorder="1" applyAlignment="1">
      <alignment horizontal="left" vertical="center" wrapText="1"/>
    </xf>
    <xf numFmtId="2" fontId="4" fillId="2" borderId="112" xfId="0" applyNumberFormat="1" applyFont="1" applyFill="1" applyBorder="1" applyAlignment="1">
      <alignment horizontal="center" vertical="center" wrapText="1"/>
    </xf>
    <xf numFmtId="49" fontId="39" fillId="6" borderId="29" xfId="3" applyNumberFormat="1" applyFont="1" applyFill="1" applyBorder="1" applyAlignment="1">
      <alignment horizontal="left" vertical="center" wrapText="1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workbookViewId="0">
      <selection activeCell="G45" sqref="G45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8" customFormat="1" x14ac:dyDescent="0.25">
      <c r="A1" s="6"/>
      <c r="B1" s="6"/>
      <c r="C1" s="6"/>
      <c r="D1" s="6"/>
      <c r="E1" s="7"/>
    </row>
    <row r="2" spans="1:5" s="108" customFormat="1" ht="21" customHeight="1" x14ac:dyDescent="0.25">
      <c r="A2" s="8" t="s">
        <v>24</v>
      </c>
      <c r="B2" s="9"/>
      <c r="C2" s="9"/>
      <c r="D2" s="9"/>
      <c r="E2" s="10"/>
    </row>
    <row r="3" spans="1:5" s="109" customFormat="1" ht="12" customHeight="1" x14ac:dyDescent="0.25">
      <c r="A3" s="11"/>
      <c r="B3" s="6"/>
      <c r="C3" s="6"/>
      <c r="D3" s="6"/>
      <c r="E3" s="7"/>
    </row>
    <row r="4" spans="1:5" s="109" customFormat="1" ht="15.75" customHeight="1" x14ac:dyDescent="0.25">
      <c r="A4" s="258" t="s">
        <v>25</v>
      </c>
      <c r="B4" s="258"/>
      <c r="C4" s="258"/>
      <c r="D4" s="258"/>
      <c r="E4" s="7"/>
    </row>
    <row r="5" spans="1:5" s="109" customFormat="1" ht="15" customHeight="1" x14ac:dyDescent="0.25">
      <c r="A5" s="12" t="s">
        <v>148</v>
      </c>
      <c r="B5" s="6"/>
      <c r="C5" s="6"/>
      <c r="D5" s="6"/>
      <c r="E5" s="7">
        <v>68000000</v>
      </c>
    </row>
    <row r="6" spans="1:5" s="109" customFormat="1" ht="15" customHeight="1" x14ac:dyDescent="0.25">
      <c r="A6" s="96" t="s">
        <v>111</v>
      </c>
      <c r="B6" s="97"/>
      <c r="C6" s="97"/>
      <c r="D6" s="97"/>
      <c r="E6" s="98">
        <v>15483</v>
      </c>
    </row>
    <row r="7" spans="1:5" s="109" customFormat="1" ht="15" customHeight="1" x14ac:dyDescent="0.25">
      <c r="A7" s="96" t="s">
        <v>149</v>
      </c>
      <c r="B7" s="97"/>
      <c r="C7" s="97"/>
      <c r="D7" s="97"/>
      <c r="E7" s="98">
        <v>129775.59</v>
      </c>
    </row>
    <row r="8" spans="1:5" s="109" customFormat="1" ht="15" customHeight="1" x14ac:dyDescent="0.25">
      <c r="A8" s="96" t="s">
        <v>151</v>
      </c>
      <c r="B8" s="97"/>
      <c r="C8" s="97"/>
      <c r="D8" s="97"/>
      <c r="E8" s="98">
        <f>SUM(E10:E11)</f>
        <v>5032000</v>
      </c>
    </row>
    <row r="9" spans="1:5" s="109" customFormat="1" ht="15" customHeight="1" x14ac:dyDescent="0.25">
      <c r="A9" s="261" t="s">
        <v>112</v>
      </c>
      <c r="B9" s="261"/>
      <c r="C9" s="261"/>
      <c r="D9" s="261"/>
      <c r="E9" s="99"/>
    </row>
    <row r="10" spans="1:5" s="109" customFormat="1" ht="15" customHeight="1" x14ac:dyDescent="0.25">
      <c r="A10" s="259" t="s">
        <v>113</v>
      </c>
      <c r="B10" s="259"/>
      <c r="C10" s="259"/>
      <c r="D10" s="259"/>
      <c r="E10" s="98">
        <v>32000</v>
      </c>
    </row>
    <row r="11" spans="1:5" s="109" customFormat="1" ht="15" customHeight="1" thickBot="1" x14ac:dyDescent="0.3">
      <c r="A11" s="100" t="s">
        <v>114</v>
      </c>
      <c r="B11" s="101"/>
      <c r="C11" s="101"/>
      <c r="D11" s="102"/>
      <c r="E11" s="98">
        <v>5000000</v>
      </c>
    </row>
    <row r="12" spans="1:5" s="109" customFormat="1" ht="15" customHeight="1" x14ac:dyDescent="0.25">
      <c r="A12" s="260" t="s">
        <v>26</v>
      </c>
      <c r="B12" s="260"/>
      <c r="C12" s="260"/>
      <c r="D12" s="260"/>
      <c r="E12" s="13">
        <f>SUM(E5:E8)</f>
        <v>73177258.590000004</v>
      </c>
    </row>
    <row r="13" spans="1:5" s="109" customFormat="1" ht="8.1" customHeight="1" x14ac:dyDescent="0.25">
      <c r="A13" s="14"/>
      <c r="B13" s="6"/>
      <c r="C13" s="6"/>
      <c r="D13" s="6"/>
      <c r="E13" s="7"/>
    </row>
    <row r="14" spans="1:5" s="109" customFormat="1" ht="15.75" customHeight="1" x14ac:dyDescent="0.25">
      <c r="A14" s="258" t="s">
        <v>27</v>
      </c>
      <c r="B14" s="258"/>
      <c r="C14" s="258"/>
      <c r="D14" s="258"/>
      <c r="E14" s="7"/>
    </row>
    <row r="15" spans="1:5" s="109" customFormat="1" ht="15" customHeight="1" x14ac:dyDescent="0.25">
      <c r="A15" s="12" t="s">
        <v>148</v>
      </c>
      <c r="B15" s="6"/>
      <c r="C15" s="6"/>
      <c r="D15" s="6"/>
      <c r="E15" s="7">
        <v>88436849.400000006</v>
      </c>
    </row>
    <row r="16" spans="1:5" s="109" customFormat="1" ht="15" customHeight="1" x14ac:dyDescent="0.25">
      <c r="A16" s="96" t="s">
        <v>111</v>
      </c>
      <c r="B16" s="97"/>
      <c r="C16" s="97"/>
      <c r="D16" s="97"/>
      <c r="E16" s="98">
        <v>15483</v>
      </c>
    </row>
    <row r="17" spans="1:5" s="109" customFormat="1" ht="15" customHeight="1" x14ac:dyDescent="0.25">
      <c r="A17" s="96" t="s">
        <v>149</v>
      </c>
      <c r="B17" s="97"/>
      <c r="C17" s="97"/>
      <c r="D17" s="97"/>
      <c r="E17" s="98">
        <v>129775.59</v>
      </c>
    </row>
    <row r="18" spans="1:5" s="109" customFormat="1" ht="15" customHeight="1" x14ac:dyDescent="0.25">
      <c r="A18" s="96" t="s">
        <v>151</v>
      </c>
      <c r="B18" s="97"/>
      <c r="C18" s="97"/>
      <c r="D18" s="97"/>
      <c r="E18" s="98">
        <f>SUM(E20:E21)</f>
        <v>5032000</v>
      </c>
    </row>
    <row r="19" spans="1:5" s="109" customFormat="1" ht="15" customHeight="1" x14ac:dyDescent="0.25">
      <c r="A19" s="261" t="s">
        <v>112</v>
      </c>
      <c r="B19" s="261"/>
      <c r="C19" s="261"/>
      <c r="D19" s="261"/>
      <c r="E19" s="99"/>
    </row>
    <row r="20" spans="1:5" s="109" customFormat="1" ht="15" customHeight="1" x14ac:dyDescent="0.25">
      <c r="A20" s="259" t="s">
        <v>113</v>
      </c>
      <c r="B20" s="259"/>
      <c r="C20" s="259"/>
      <c r="D20" s="259"/>
      <c r="E20" s="98">
        <v>32000</v>
      </c>
    </row>
    <row r="21" spans="1:5" s="109" customFormat="1" ht="15" customHeight="1" thickBot="1" x14ac:dyDescent="0.3">
      <c r="A21" s="100" t="s">
        <v>114</v>
      </c>
      <c r="B21" s="101"/>
      <c r="C21" s="101"/>
      <c r="D21" s="102"/>
      <c r="E21" s="98">
        <v>5000000</v>
      </c>
    </row>
    <row r="22" spans="1:5" s="109" customFormat="1" ht="15" customHeight="1" x14ac:dyDescent="0.25">
      <c r="A22" s="260" t="s">
        <v>28</v>
      </c>
      <c r="B22" s="260"/>
      <c r="C22" s="260"/>
      <c r="D22" s="260"/>
      <c r="E22" s="13">
        <f>SUM(E15:E18)</f>
        <v>93614107.99000001</v>
      </c>
    </row>
    <row r="23" spans="1:5" s="109" customFormat="1" ht="8.1" customHeight="1" x14ac:dyDescent="0.25">
      <c r="A23" s="14"/>
      <c r="B23" s="6"/>
      <c r="C23" s="6"/>
      <c r="D23" s="6"/>
      <c r="E23" s="15"/>
    </row>
    <row r="24" spans="1:5" s="109" customFormat="1" ht="15.75" customHeight="1" x14ac:dyDescent="0.25">
      <c r="A24" s="258" t="s">
        <v>29</v>
      </c>
      <c r="B24" s="258"/>
      <c r="C24" s="258"/>
      <c r="D24" s="258"/>
      <c r="E24" s="15"/>
    </row>
    <row r="25" spans="1:5" s="109" customFormat="1" ht="15" customHeight="1" x14ac:dyDescent="0.25">
      <c r="A25" s="267" t="s">
        <v>99</v>
      </c>
      <c r="B25" s="267"/>
      <c r="C25" s="267"/>
      <c r="D25" s="267"/>
      <c r="E25" s="15">
        <v>10000000</v>
      </c>
    </row>
    <row r="26" spans="1:5" s="109" customFormat="1" ht="15" customHeight="1" x14ac:dyDescent="0.25">
      <c r="A26" s="267" t="s">
        <v>100</v>
      </c>
      <c r="B26" s="267"/>
      <c r="C26" s="267"/>
      <c r="D26" s="267"/>
      <c r="E26" s="15">
        <v>12000000</v>
      </c>
    </row>
    <row r="27" spans="1:5" s="109" customFormat="1" ht="15" customHeight="1" thickBot="1" x14ac:dyDescent="0.3">
      <c r="A27" s="267" t="s">
        <v>101</v>
      </c>
      <c r="B27" s="267"/>
      <c r="C27" s="267"/>
      <c r="D27" s="267"/>
      <c r="E27" s="15">
        <v>-1563150.6</v>
      </c>
    </row>
    <row r="28" spans="1:5" s="109" customFormat="1" ht="15" customHeight="1" x14ac:dyDescent="0.25">
      <c r="A28" s="263" t="s">
        <v>30</v>
      </c>
      <c r="B28" s="263"/>
      <c r="C28" s="263"/>
      <c r="D28" s="263"/>
      <c r="E28" s="13">
        <f>SUM(E25:E27)</f>
        <v>20436849.399999999</v>
      </c>
    </row>
    <row r="29" spans="1:5" ht="8.1" customHeight="1" x14ac:dyDescent="0.25"/>
    <row r="30" spans="1:5" ht="25.5" customHeight="1" thickBot="1" x14ac:dyDescent="0.3">
      <c r="A30" s="8" t="s">
        <v>31</v>
      </c>
      <c r="B30" s="9"/>
      <c r="C30" s="9"/>
      <c r="D30" s="9"/>
      <c r="E30" s="10"/>
    </row>
    <row r="31" spans="1:5" ht="18" customHeight="1" thickBot="1" x14ac:dyDescent="0.3">
      <c r="A31" s="264" t="s">
        <v>32</v>
      </c>
      <c r="B31" s="264"/>
      <c r="C31" s="16" t="s">
        <v>52</v>
      </c>
      <c r="D31" s="16" t="s">
        <v>115</v>
      </c>
      <c r="E31" s="103" t="s">
        <v>116</v>
      </c>
    </row>
    <row r="32" spans="1:5" ht="15.75" customHeight="1" x14ac:dyDescent="0.25">
      <c r="A32" s="265" t="s">
        <v>50</v>
      </c>
      <c r="B32" s="265"/>
      <c r="C32" s="17">
        <f>SUM(E5)</f>
        <v>68000000</v>
      </c>
      <c r="D32" s="17">
        <f>SUM(E6+E7+E8)</f>
        <v>5177258.59</v>
      </c>
      <c r="E32" s="219">
        <f>SUM(C32+D32)</f>
        <v>73177258.590000004</v>
      </c>
    </row>
    <row r="33" spans="1:5" ht="15.75" customHeight="1" thickBot="1" x14ac:dyDescent="0.3">
      <c r="A33" s="262" t="s">
        <v>51</v>
      </c>
      <c r="B33" s="262"/>
      <c r="C33" s="18">
        <f>SUM(E15)</f>
        <v>88436849.400000006</v>
      </c>
      <c r="D33" s="18">
        <f>SUM(E16+E17+E18)</f>
        <v>5177258.59</v>
      </c>
      <c r="E33" s="219">
        <f>SUM(C33+D33)</f>
        <v>93614107.99000001</v>
      </c>
    </row>
    <row r="34" spans="1:5" ht="15.75" customHeight="1" thickBot="1" x14ac:dyDescent="0.3">
      <c r="A34" s="266" t="s">
        <v>33</v>
      </c>
      <c r="B34" s="266"/>
      <c r="C34" s="19">
        <f>SUM(C32-C33)</f>
        <v>-20436849.400000006</v>
      </c>
      <c r="D34" s="19">
        <f t="shared" ref="D34:E34" si="0">SUM(D32-D33)</f>
        <v>0</v>
      </c>
      <c r="E34" s="104">
        <f t="shared" si="0"/>
        <v>-20436849.400000006</v>
      </c>
    </row>
    <row r="35" spans="1:5" ht="5.0999999999999996" customHeight="1" thickBot="1" x14ac:dyDescent="0.3">
      <c r="A35" s="20"/>
      <c r="B35" s="20"/>
      <c r="C35" s="20"/>
      <c r="D35" s="20"/>
      <c r="E35" s="20"/>
    </row>
    <row r="36" spans="1:5" ht="18" customHeight="1" thickBot="1" x14ac:dyDescent="0.3">
      <c r="A36" s="255" t="s">
        <v>34</v>
      </c>
      <c r="B36" s="255"/>
      <c r="C36" s="16" t="s">
        <v>52</v>
      </c>
      <c r="D36" s="16" t="s">
        <v>115</v>
      </c>
      <c r="E36" s="103" t="s">
        <v>116</v>
      </c>
    </row>
    <row r="37" spans="1:5" ht="21.95" customHeight="1" x14ac:dyDescent="0.25">
      <c r="A37" s="21" t="s">
        <v>35</v>
      </c>
      <c r="B37" s="22" t="s">
        <v>36</v>
      </c>
      <c r="C37" s="23">
        <f>SUM(E25)</f>
        <v>10000000</v>
      </c>
      <c r="D37" s="23">
        <v>0</v>
      </c>
      <c r="E37" s="219">
        <f>SUM(C37+D37)</f>
        <v>10000000</v>
      </c>
    </row>
    <row r="38" spans="1:5" ht="21.95" customHeight="1" x14ac:dyDescent="0.25">
      <c r="A38" s="21" t="s">
        <v>74</v>
      </c>
      <c r="B38" s="22" t="s">
        <v>45</v>
      </c>
      <c r="C38" s="23">
        <v>12000000</v>
      </c>
      <c r="D38" s="23">
        <v>0</v>
      </c>
      <c r="E38" s="219">
        <f>SUM(C38+D38)</f>
        <v>12000000</v>
      </c>
    </row>
    <row r="39" spans="1:5" ht="21.95" customHeight="1" x14ac:dyDescent="0.25">
      <c r="A39" s="21" t="s">
        <v>37</v>
      </c>
      <c r="B39" s="22" t="s">
        <v>38</v>
      </c>
      <c r="C39" s="24">
        <v>-1563150.6</v>
      </c>
      <c r="D39" s="24">
        <v>0</v>
      </c>
      <c r="E39" s="219">
        <f>SUM(C39+D39)</f>
        <v>-1563150.6</v>
      </c>
    </row>
    <row r="40" spans="1:5" ht="21.95" customHeight="1" thickBot="1" x14ac:dyDescent="0.3">
      <c r="A40" s="25" t="s">
        <v>39</v>
      </c>
      <c r="B40" s="26" t="s">
        <v>40</v>
      </c>
      <c r="C40" s="27">
        <v>0</v>
      </c>
      <c r="D40" s="27">
        <v>0</v>
      </c>
      <c r="E40" s="219">
        <f>SUM(C40+D40)</f>
        <v>0</v>
      </c>
    </row>
    <row r="41" spans="1:5" ht="15.75" customHeight="1" thickBot="1" x14ac:dyDescent="0.3">
      <c r="A41" s="255" t="s">
        <v>41</v>
      </c>
      <c r="B41" s="255"/>
      <c r="C41" s="19">
        <f>SUM(C37:C40)</f>
        <v>20436849.399999999</v>
      </c>
      <c r="D41" s="19">
        <f t="shared" ref="D41:E41" si="1">SUM(D37:D40)</f>
        <v>0</v>
      </c>
      <c r="E41" s="104">
        <f t="shared" si="1"/>
        <v>20436849.399999999</v>
      </c>
    </row>
    <row r="42" spans="1:5" ht="5.0999999999999996" customHeight="1" thickBot="1" x14ac:dyDescent="0.3">
      <c r="A42" s="28"/>
      <c r="B42" s="28"/>
      <c r="C42" s="29"/>
      <c r="D42" s="29"/>
      <c r="E42" s="29"/>
    </row>
    <row r="43" spans="1:5" ht="18" customHeight="1" thickBot="1" x14ac:dyDescent="0.3">
      <c r="A43" s="255" t="s">
        <v>42</v>
      </c>
      <c r="B43" s="255"/>
      <c r="C43" s="16" t="s">
        <v>52</v>
      </c>
      <c r="D43" s="16" t="s">
        <v>115</v>
      </c>
      <c r="E43" s="103" t="s">
        <v>116</v>
      </c>
    </row>
    <row r="44" spans="1:5" ht="15.75" customHeight="1" x14ac:dyDescent="0.25">
      <c r="A44" s="256" t="s">
        <v>43</v>
      </c>
      <c r="B44" s="256"/>
      <c r="C44" s="30">
        <f>SUM(C32+C37+C38)</f>
        <v>90000000</v>
      </c>
      <c r="D44" s="30">
        <f>SUM(D32+D37+D38)</f>
        <v>5177258.59</v>
      </c>
      <c r="E44" s="105">
        <f>SUM(E32+E37+E38)</f>
        <v>95177258.590000004</v>
      </c>
    </row>
    <row r="45" spans="1:5" ht="15.75" customHeight="1" thickBot="1" x14ac:dyDescent="0.3">
      <c r="A45" s="257" t="s">
        <v>44</v>
      </c>
      <c r="B45" s="257"/>
      <c r="C45" s="31">
        <f>SUM(C33-C39)</f>
        <v>90000000</v>
      </c>
      <c r="D45" s="31">
        <f>SUM(D33-D39)</f>
        <v>5177258.59</v>
      </c>
      <c r="E45" s="106">
        <f>SUM(E33-E39)</f>
        <v>95177258.590000004</v>
      </c>
    </row>
    <row r="46" spans="1:5" ht="15.75" customHeight="1" thickBot="1" x14ac:dyDescent="0.3">
      <c r="A46" s="28" t="s">
        <v>23</v>
      </c>
      <c r="B46" s="28"/>
      <c r="C46" s="32">
        <f>SUM(C44-C45)</f>
        <v>0</v>
      </c>
      <c r="D46" s="32">
        <f t="shared" ref="D46:E46" si="2">SUM(D44-D45)</f>
        <v>0</v>
      </c>
      <c r="E46" s="107">
        <f t="shared" si="2"/>
        <v>0</v>
      </c>
    </row>
    <row r="47" spans="1:5" ht="16.350000000000001" customHeight="1" x14ac:dyDescent="0.25"/>
    <row r="48" spans="1:5" ht="16.350000000000001" customHeight="1" x14ac:dyDescent="0.25"/>
    <row r="49" ht="16.350000000000001" customHeight="1" x14ac:dyDescent="0.25"/>
    <row r="50" ht="16.350000000000001" customHeight="1" x14ac:dyDescent="0.25"/>
    <row r="51" ht="16.350000000000001" customHeight="1" x14ac:dyDescent="0.25"/>
    <row r="52" ht="16.350000000000001" customHeight="1" x14ac:dyDescent="0.25"/>
    <row r="53" ht="16.350000000000001" customHeight="1" x14ac:dyDescent="0.25"/>
    <row r="54" ht="16.350000000000001" customHeight="1" x14ac:dyDescent="0.25"/>
    <row r="55" ht="16.350000000000001" customHeight="1" x14ac:dyDescent="0.25"/>
    <row r="56" ht="16.350000000000001" customHeight="1" x14ac:dyDescent="0.25"/>
    <row r="57" ht="16.350000000000001" customHeight="1" x14ac:dyDescent="0.25"/>
    <row r="58" ht="16.350000000000001" customHeight="1" x14ac:dyDescent="0.25"/>
    <row r="59" ht="16.350000000000001" customHeight="1" x14ac:dyDescent="0.25"/>
    <row r="60" ht="16.350000000000001" customHeight="1" x14ac:dyDescent="0.25"/>
    <row r="61" ht="16.350000000000001" customHeight="1" x14ac:dyDescent="0.25"/>
    <row r="62" ht="16.350000000000001" customHeight="1" x14ac:dyDescent="0.25"/>
    <row r="63" ht="16.350000000000001" customHeight="1" x14ac:dyDescent="0.25"/>
    <row r="64" ht="16.350000000000001" customHeight="1" x14ac:dyDescent="0.25"/>
    <row r="65" ht="16.350000000000001" customHeight="1" x14ac:dyDescent="0.25"/>
    <row r="66" ht="16.350000000000001" customHeight="1" x14ac:dyDescent="0.25"/>
    <row r="67" ht="16.350000000000001" customHeight="1" x14ac:dyDescent="0.25"/>
    <row r="68" ht="16.350000000000001" customHeight="1" x14ac:dyDescent="0.25"/>
    <row r="69" ht="16.350000000000001" customHeight="1" x14ac:dyDescent="0.25"/>
    <row r="70" ht="16.350000000000001" customHeight="1" x14ac:dyDescent="0.25"/>
    <row r="71" ht="16.350000000000001" customHeight="1" x14ac:dyDescent="0.25"/>
    <row r="72" ht="16.350000000000001" customHeight="1" x14ac:dyDescent="0.25"/>
    <row r="73" ht="16.350000000000001" customHeight="1" x14ac:dyDescent="0.25"/>
    <row r="74" ht="16.350000000000001" customHeight="1" x14ac:dyDescent="0.25"/>
    <row r="75" ht="16.350000000000001" customHeight="1" x14ac:dyDescent="0.25"/>
    <row r="76" ht="16.350000000000001" customHeight="1" x14ac:dyDescent="0.25"/>
    <row r="77" ht="16.350000000000001" customHeight="1" x14ac:dyDescent="0.25"/>
    <row r="78" ht="16.350000000000001" customHeight="1" x14ac:dyDescent="0.25"/>
    <row r="79" ht="16.350000000000001" customHeight="1" x14ac:dyDescent="0.25"/>
    <row r="80" ht="16.350000000000001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spans="1:5" ht="15.75" customHeight="1" x14ac:dyDescent="0.25"/>
    <row r="98" spans="1:5" ht="15.75" customHeight="1" x14ac:dyDescent="0.25"/>
    <row r="99" spans="1:5" ht="15.75" customHeight="1" x14ac:dyDescent="0.25"/>
    <row r="100" spans="1:5" ht="15.75" customHeight="1" x14ac:dyDescent="0.25"/>
    <row r="101" spans="1:5" ht="15.75" customHeight="1" x14ac:dyDescent="0.25"/>
    <row r="102" spans="1:5" ht="15.75" customHeight="1" x14ac:dyDescent="0.25"/>
    <row r="103" spans="1:5" ht="15.75" customHeight="1" x14ac:dyDescent="0.25"/>
    <row r="104" spans="1:5" s="3" customFormat="1" ht="15.75" customHeight="1" x14ac:dyDescent="0.25">
      <c r="A104" s="6"/>
      <c r="B104" s="6"/>
      <c r="C104" s="6"/>
      <c r="D104" s="6"/>
      <c r="E104" s="7"/>
    </row>
    <row r="107" spans="1:5" s="5" customFormat="1" x14ac:dyDescent="0.25">
      <c r="A107" s="6"/>
      <c r="B107" s="6"/>
      <c r="C107" s="6"/>
      <c r="D107" s="6"/>
      <c r="E107" s="7"/>
    </row>
  </sheetData>
  <mergeCells count="22">
    <mergeCell ref="A34:B34"/>
    <mergeCell ref="A22:D22"/>
    <mergeCell ref="A24:D24"/>
    <mergeCell ref="A25:D25"/>
    <mergeCell ref="A26:D26"/>
    <mergeCell ref="A27:D27"/>
    <mergeCell ref="A41:B41"/>
    <mergeCell ref="A43:B43"/>
    <mergeCell ref="A44:B44"/>
    <mergeCell ref="A45:B45"/>
    <mergeCell ref="A4:D4"/>
    <mergeCell ref="A10:D10"/>
    <mergeCell ref="A12:D12"/>
    <mergeCell ref="A14:D14"/>
    <mergeCell ref="A9:D9"/>
    <mergeCell ref="A19:D19"/>
    <mergeCell ref="A20:D20"/>
    <mergeCell ref="A33:B33"/>
    <mergeCell ref="A36:B36"/>
    <mergeCell ref="A28:D28"/>
    <mergeCell ref="A31:B31"/>
    <mergeCell ref="A32:B32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J25" sqref="J25"/>
    </sheetView>
  </sheetViews>
  <sheetFormatPr defaultRowHeight="15" x14ac:dyDescent="0.25"/>
  <cols>
    <col min="1" max="1" width="3.7109375" style="110" customWidth="1"/>
    <col min="2" max="2" width="3.7109375" style="111" customWidth="1"/>
    <col min="3" max="3" width="2.28515625" style="111" customWidth="1"/>
    <col min="4" max="4" width="2.7109375" style="111" customWidth="1"/>
    <col min="5" max="5" width="2.42578125" style="111" customWidth="1"/>
    <col min="6" max="6" width="7.7109375" style="111" customWidth="1"/>
    <col min="7" max="7" width="5.7109375" style="112" customWidth="1"/>
    <col min="8" max="8" width="3.7109375" style="112" customWidth="1"/>
    <col min="9" max="9" width="9.7109375" style="112" customWidth="1"/>
    <col min="10" max="11" width="5.7109375" style="112" customWidth="1"/>
    <col min="12" max="13" width="11.7109375" style="113" customWidth="1"/>
    <col min="14" max="14" width="65.42578125" style="114" customWidth="1"/>
  </cols>
  <sheetData>
    <row r="1" spans="1:14" s="108" customFormat="1" x14ac:dyDescent="0.25">
      <c r="A1" s="110"/>
      <c r="B1" s="111"/>
      <c r="C1" s="111"/>
      <c r="D1" s="111"/>
      <c r="E1" s="111"/>
      <c r="F1" s="111"/>
      <c r="G1" s="112"/>
      <c r="H1" s="112"/>
      <c r="I1" s="112"/>
      <c r="J1" s="112"/>
      <c r="K1" s="112"/>
      <c r="L1" s="113"/>
      <c r="M1" s="113"/>
      <c r="N1" s="114"/>
    </row>
    <row r="2" spans="1:14" s="108" customFormat="1" ht="21" customHeight="1" x14ac:dyDescent="0.25">
      <c r="A2" s="110"/>
      <c r="B2" s="111"/>
      <c r="C2" s="111"/>
      <c r="D2" s="111"/>
      <c r="E2" s="111"/>
      <c r="F2" s="111"/>
      <c r="G2" s="112"/>
      <c r="H2" s="112"/>
      <c r="I2" s="112"/>
      <c r="J2" s="112"/>
      <c r="K2" s="112"/>
      <c r="L2" s="113"/>
      <c r="M2" s="113"/>
      <c r="N2" s="114"/>
    </row>
    <row r="3" spans="1:14" s="109" customFormat="1" ht="15.75" customHeight="1" x14ac:dyDescent="0.25">
      <c r="A3" s="115" t="s">
        <v>117</v>
      </c>
      <c r="B3" s="116"/>
      <c r="C3" s="116"/>
      <c r="D3" s="116"/>
      <c r="E3" s="111"/>
      <c r="F3" s="111"/>
      <c r="G3" s="112"/>
      <c r="H3" s="112"/>
      <c r="I3" s="112"/>
      <c r="J3" s="112"/>
      <c r="K3" s="112"/>
      <c r="L3" s="113"/>
      <c r="M3" s="113"/>
      <c r="N3" s="114"/>
    </row>
    <row r="4" spans="1:14" s="109" customFormat="1" ht="15.75" customHeight="1" x14ac:dyDescent="0.25">
      <c r="A4" s="115"/>
      <c r="B4" s="116"/>
      <c r="C4" s="116"/>
      <c r="D4" s="116"/>
      <c r="E4" s="111"/>
      <c r="F4" s="111"/>
      <c r="G4" s="112"/>
      <c r="H4" s="112"/>
      <c r="I4" s="112"/>
      <c r="J4" s="112"/>
      <c r="K4" s="112"/>
      <c r="L4" s="113"/>
      <c r="M4" s="113"/>
      <c r="N4" s="114"/>
    </row>
    <row r="5" spans="1:14" s="109" customFormat="1" ht="15.75" customHeight="1" thickBot="1" x14ac:dyDescent="0.3">
      <c r="A5" s="117" t="s">
        <v>152</v>
      </c>
      <c r="B5" s="118"/>
      <c r="C5" s="118"/>
      <c r="D5" s="118"/>
      <c r="E5" s="118"/>
      <c r="F5" s="118"/>
      <c r="G5" s="119"/>
      <c r="H5" s="119"/>
      <c r="I5" s="119"/>
      <c r="J5" s="119"/>
      <c r="K5" s="119"/>
      <c r="L5" s="120"/>
      <c r="M5" s="120"/>
      <c r="N5" s="121"/>
    </row>
    <row r="6" spans="1:14" s="150" customFormat="1" ht="15.75" customHeight="1" thickBot="1" x14ac:dyDescent="0.3">
      <c r="A6" s="122" t="s">
        <v>118</v>
      </c>
      <c r="B6" s="123" t="s">
        <v>119</v>
      </c>
      <c r="C6" s="123" t="s">
        <v>120</v>
      </c>
      <c r="D6" s="123" t="s">
        <v>121</v>
      </c>
      <c r="E6" s="123" t="s">
        <v>122</v>
      </c>
      <c r="F6" s="124" t="s">
        <v>123</v>
      </c>
      <c r="G6" s="125" t="s">
        <v>124</v>
      </c>
      <c r="H6" s="125" t="s">
        <v>125</v>
      </c>
      <c r="I6" s="125" t="s">
        <v>126</v>
      </c>
      <c r="J6" s="125" t="s">
        <v>127</v>
      </c>
      <c r="K6" s="125" t="s">
        <v>128</v>
      </c>
      <c r="L6" s="126" t="s">
        <v>129</v>
      </c>
      <c r="M6" s="126" t="s">
        <v>130</v>
      </c>
      <c r="N6" s="127" t="s">
        <v>131</v>
      </c>
    </row>
    <row r="7" spans="1:14" s="150" customFormat="1" ht="14.1" customHeight="1" x14ac:dyDescent="0.25">
      <c r="A7" s="128" t="s">
        <v>132</v>
      </c>
      <c r="B7" s="129" t="s">
        <v>132</v>
      </c>
      <c r="C7" s="130"/>
      <c r="D7" s="130">
        <v>231</v>
      </c>
      <c r="E7" s="131"/>
      <c r="F7" s="235" t="s">
        <v>133</v>
      </c>
      <c r="G7" s="236" t="s">
        <v>134</v>
      </c>
      <c r="H7" s="132">
        <v>0</v>
      </c>
      <c r="I7" s="132" t="s">
        <v>135</v>
      </c>
      <c r="J7" s="132">
        <v>0</v>
      </c>
      <c r="K7" s="132">
        <v>0</v>
      </c>
      <c r="L7" s="133">
        <v>26361.599999999999</v>
      </c>
      <c r="M7" s="133">
        <v>0</v>
      </c>
      <c r="N7" s="237" t="s">
        <v>153</v>
      </c>
    </row>
    <row r="8" spans="1:14" s="150" customFormat="1" ht="14.1" customHeight="1" thickBot="1" x14ac:dyDescent="0.3">
      <c r="A8" s="134" t="s">
        <v>132</v>
      </c>
      <c r="B8" s="135" t="s">
        <v>132</v>
      </c>
      <c r="C8" s="130"/>
      <c r="D8" s="130">
        <v>231</v>
      </c>
      <c r="E8" s="131"/>
      <c r="F8" s="236" t="s">
        <v>144</v>
      </c>
      <c r="G8" s="236" t="s">
        <v>145</v>
      </c>
      <c r="H8" s="132">
        <v>0</v>
      </c>
      <c r="I8" s="132" t="s">
        <v>135</v>
      </c>
      <c r="J8" s="132">
        <v>0</v>
      </c>
      <c r="K8" s="132">
        <v>0</v>
      </c>
      <c r="L8" s="133"/>
      <c r="M8" s="133">
        <v>26361.599999999999</v>
      </c>
      <c r="N8" s="238" t="s">
        <v>146</v>
      </c>
    </row>
    <row r="9" spans="1:14" s="150" customFormat="1" ht="14.1" customHeight="1" x14ac:dyDescent="0.25">
      <c r="A9" s="138" t="s">
        <v>132</v>
      </c>
      <c r="B9" s="139" t="s">
        <v>132</v>
      </c>
      <c r="C9" s="140"/>
      <c r="D9" s="140">
        <v>231</v>
      </c>
      <c r="E9" s="141"/>
      <c r="F9" s="235" t="s">
        <v>133</v>
      </c>
      <c r="G9" s="235" t="s">
        <v>134</v>
      </c>
      <c r="H9" s="142">
        <v>0</v>
      </c>
      <c r="I9" s="142" t="s">
        <v>136</v>
      </c>
      <c r="J9" s="142">
        <v>0</v>
      </c>
      <c r="K9" s="142">
        <v>0</v>
      </c>
      <c r="L9" s="143">
        <v>5638.4</v>
      </c>
      <c r="M9" s="143"/>
      <c r="N9" s="239" t="s">
        <v>154</v>
      </c>
    </row>
    <row r="10" spans="1:14" s="150" customFormat="1" ht="14.1" customHeight="1" thickBot="1" x14ac:dyDescent="0.3">
      <c r="A10" s="136" t="s">
        <v>132</v>
      </c>
      <c r="B10" s="137" t="s">
        <v>132</v>
      </c>
      <c r="C10" s="144"/>
      <c r="D10" s="144" t="s">
        <v>137</v>
      </c>
      <c r="E10" s="145"/>
      <c r="F10" s="240" t="s">
        <v>144</v>
      </c>
      <c r="G10" s="240" t="s">
        <v>145</v>
      </c>
      <c r="H10" s="146" t="s">
        <v>138</v>
      </c>
      <c r="I10" s="146" t="s">
        <v>136</v>
      </c>
      <c r="J10" s="146" t="s">
        <v>138</v>
      </c>
      <c r="K10" s="146" t="s">
        <v>138</v>
      </c>
      <c r="L10" s="147">
        <v>0</v>
      </c>
      <c r="M10" s="147">
        <v>5638.4</v>
      </c>
      <c r="N10" s="238" t="s">
        <v>147</v>
      </c>
    </row>
    <row r="11" spans="1:14" s="151" customFormat="1" ht="14.1" customHeight="1" thickBot="1" x14ac:dyDescent="0.25">
      <c r="A11" s="268" t="s">
        <v>139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148">
        <f>SUM(L7:L10)</f>
        <v>32000</v>
      </c>
      <c r="M11" s="148">
        <f>SUM(M7:M10)</f>
        <v>32000</v>
      </c>
      <c r="N11" s="149"/>
    </row>
    <row r="12" spans="1:14" ht="15.75" customHeight="1" x14ac:dyDescent="0.25"/>
    <row r="13" spans="1:14" s="229" customFormat="1" ht="15.75" customHeight="1" x14ac:dyDescent="0.25">
      <c r="A13" s="223" t="s">
        <v>155</v>
      </c>
      <c r="B13" s="224"/>
      <c r="C13" s="224"/>
      <c r="D13" s="224"/>
      <c r="E13" s="224"/>
      <c r="F13" s="224"/>
      <c r="G13" s="225"/>
      <c r="H13" s="225"/>
      <c r="I13" s="225"/>
      <c r="J13" s="225"/>
      <c r="K13" s="226"/>
      <c r="L13" s="227"/>
      <c r="M13" s="227"/>
      <c r="N13" s="228"/>
    </row>
    <row r="14" spans="1:14" ht="15.75" customHeight="1" thickBot="1" x14ac:dyDescent="0.3"/>
    <row r="15" spans="1:14" s="150" customFormat="1" ht="15.75" customHeight="1" thickBot="1" x14ac:dyDescent="0.3">
      <c r="A15" s="122" t="s">
        <v>118</v>
      </c>
      <c r="B15" s="123" t="s">
        <v>119</v>
      </c>
      <c r="C15" s="123" t="s">
        <v>120</v>
      </c>
      <c r="D15" s="123" t="s">
        <v>121</v>
      </c>
      <c r="E15" s="123" t="s">
        <v>122</v>
      </c>
      <c r="F15" s="124" t="s">
        <v>123</v>
      </c>
      <c r="G15" s="125" t="s">
        <v>124</v>
      </c>
      <c r="H15" s="125" t="s">
        <v>125</v>
      </c>
      <c r="I15" s="125" t="s">
        <v>126</v>
      </c>
      <c r="J15" s="125" t="s">
        <v>127</v>
      </c>
      <c r="K15" s="125" t="s">
        <v>128</v>
      </c>
      <c r="L15" s="126" t="s">
        <v>129</v>
      </c>
      <c r="M15" s="126" t="s">
        <v>130</v>
      </c>
      <c r="N15" s="127" t="s">
        <v>131</v>
      </c>
    </row>
    <row r="16" spans="1:14" s="150" customFormat="1" ht="14.1" customHeight="1" x14ac:dyDescent="0.25">
      <c r="A16" s="128" t="s">
        <v>132</v>
      </c>
      <c r="B16" s="129" t="s">
        <v>132</v>
      </c>
      <c r="C16" s="130"/>
      <c r="D16" s="130">
        <v>231</v>
      </c>
      <c r="E16" s="131"/>
      <c r="F16" s="235" t="s">
        <v>156</v>
      </c>
      <c r="G16" s="236" t="s">
        <v>157</v>
      </c>
      <c r="H16" s="132">
        <v>0</v>
      </c>
      <c r="I16" s="132" t="s">
        <v>138</v>
      </c>
      <c r="J16" s="132">
        <v>0</v>
      </c>
      <c r="K16" s="132">
        <v>0</v>
      </c>
      <c r="L16" s="133">
        <v>5000000</v>
      </c>
      <c r="M16" s="133">
        <v>0</v>
      </c>
      <c r="N16" s="241" t="s">
        <v>158</v>
      </c>
    </row>
    <row r="17" spans="1:14" s="150" customFormat="1" ht="14.1" customHeight="1" thickBot="1" x14ac:dyDescent="0.3">
      <c r="A17" s="134" t="s">
        <v>132</v>
      </c>
      <c r="B17" s="135" t="s">
        <v>132</v>
      </c>
      <c r="C17" s="130"/>
      <c r="D17" s="130">
        <v>231</v>
      </c>
      <c r="E17" s="131"/>
      <c r="F17" s="244" t="s">
        <v>150</v>
      </c>
      <c r="G17" s="244" t="s">
        <v>145</v>
      </c>
      <c r="H17" s="245">
        <v>0</v>
      </c>
      <c r="I17" s="245" t="s">
        <v>138</v>
      </c>
      <c r="J17" s="245">
        <v>0</v>
      </c>
      <c r="K17" s="245">
        <v>0</v>
      </c>
      <c r="L17" s="246"/>
      <c r="M17" s="246">
        <v>5000000</v>
      </c>
      <c r="N17" s="242" t="s">
        <v>159</v>
      </c>
    </row>
    <row r="18" spans="1:14" s="150" customFormat="1" ht="14.1" customHeight="1" x14ac:dyDescent="0.25">
      <c r="A18" s="138" t="s">
        <v>132</v>
      </c>
      <c r="B18" s="139" t="s">
        <v>132</v>
      </c>
      <c r="C18" s="140"/>
      <c r="D18" s="140">
        <v>231</v>
      </c>
      <c r="E18" s="141"/>
      <c r="F18" s="247" t="s">
        <v>150</v>
      </c>
      <c r="G18" s="247" t="s">
        <v>145</v>
      </c>
      <c r="H18" s="248">
        <v>0</v>
      </c>
      <c r="I18" s="248" t="s">
        <v>138</v>
      </c>
      <c r="J18" s="248">
        <v>0</v>
      </c>
      <c r="K18" s="248">
        <v>0</v>
      </c>
      <c r="L18" s="249">
        <v>0</v>
      </c>
      <c r="M18" s="249">
        <v>-5000000</v>
      </c>
      <c r="N18" s="243" t="s">
        <v>159</v>
      </c>
    </row>
    <row r="19" spans="1:14" s="150" customFormat="1" ht="14.1" customHeight="1" thickBot="1" x14ac:dyDescent="0.3">
      <c r="A19" s="136" t="s">
        <v>132</v>
      </c>
      <c r="B19" s="137" t="s">
        <v>132</v>
      </c>
      <c r="C19" s="144"/>
      <c r="D19" s="144" t="s">
        <v>137</v>
      </c>
      <c r="E19" s="145"/>
      <c r="F19" s="240" t="s">
        <v>160</v>
      </c>
      <c r="G19" s="240" t="s">
        <v>145</v>
      </c>
      <c r="H19" s="146" t="s">
        <v>138</v>
      </c>
      <c r="I19" s="146" t="s">
        <v>138</v>
      </c>
      <c r="J19" s="146" t="s">
        <v>138</v>
      </c>
      <c r="K19" s="146" t="s">
        <v>138</v>
      </c>
      <c r="L19" s="147">
        <v>0</v>
      </c>
      <c r="M19" s="147">
        <v>5000000</v>
      </c>
      <c r="N19" s="242" t="s">
        <v>161</v>
      </c>
    </row>
    <row r="20" spans="1:14" s="151" customFormat="1" ht="14.1" customHeight="1" thickBot="1" x14ac:dyDescent="0.25">
      <c r="A20" s="268" t="s">
        <v>139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148">
        <f>SUM(L16:L19)</f>
        <v>5000000</v>
      </c>
      <c r="M20" s="148">
        <f>SUM(M16:M19)</f>
        <v>5000000</v>
      </c>
      <c r="N20" s="149"/>
    </row>
    <row r="21" spans="1:14" ht="15.75" customHeight="1" x14ac:dyDescent="0.25"/>
    <row r="22" spans="1:14" ht="15.75" customHeight="1" x14ac:dyDescent="0.25"/>
    <row r="23" spans="1:14" s="1" customFormat="1" ht="15" customHeight="1" x14ac:dyDescent="0.25">
      <c r="A23" s="152" t="s">
        <v>23</v>
      </c>
      <c r="B23" s="152"/>
      <c r="C23" s="152"/>
      <c r="D23" s="152"/>
      <c r="E23" s="47"/>
      <c r="F23" s="52"/>
      <c r="G23" s="108"/>
      <c r="H23" s="108"/>
      <c r="I23" s="108"/>
      <c r="J23" s="108"/>
      <c r="K23" s="108"/>
      <c r="L23" s="108"/>
      <c r="M23" s="108"/>
      <c r="N23" s="108"/>
    </row>
    <row r="24" spans="1:14" s="6" customFormat="1" ht="16.350000000000001" customHeight="1" x14ac:dyDescent="0.25">
      <c r="A24" s="110"/>
      <c r="B24" s="111"/>
      <c r="C24" s="111"/>
      <c r="D24" s="111"/>
      <c r="E24" s="111"/>
      <c r="F24" s="111"/>
      <c r="G24" s="112"/>
      <c r="H24" s="112"/>
      <c r="I24" s="112"/>
      <c r="J24" s="112"/>
      <c r="K24" s="112"/>
      <c r="L24" s="113"/>
      <c r="M24" s="113"/>
      <c r="N24" s="114"/>
    </row>
    <row r="25" spans="1:14" s="6" customFormat="1" ht="16.350000000000001" customHeight="1" x14ac:dyDescent="0.25">
      <c r="A25" s="110"/>
      <c r="B25" s="111"/>
      <c r="C25" s="111"/>
      <c r="D25" s="111"/>
      <c r="E25" s="111"/>
      <c r="F25" s="111"/>
      <c r="G25" s="112"/>
      <c r="H25" s="112"/>
      <c r="I25" s="112"/>
      <c r="J25" s="112"/>
      <c r="K25" s="112"/>
      <c r="L25" s="113"/>
      <c r="M25" s="113"/>
      <c r="N25" s="114"/>
    </row>
    <row r="26" spans="1:14" s="6" customFormat="1" ht="16.350000000000001" customHeight="1" x14ac:dyDescent="0.25">
      <c r="A26" s="110"/>
      <c r="B26" s="111"/>
      <c r="C26" s="111"/>
      <c r="D26" s="111"/>
      <c r="E26" s="111"/>
      <c r="F26" s="111"/>
      <c r="G26" s="112"/>
      <c r="H26" s="112"/>
      <c r="I26" s="112"/>
      <c r="J26" s="112"/>
      <c r="K26" s="112"/>
      <c r="L26" s="113"/>
      <c r="M26" s="113"/>
      <c r="N26" s="114"/>
    </row>
    <row r="27" spans="1:14" s="6" customFormat="1" ht="15.75" customHeight="1" x14ac:dyDescent="0.25">
      <c r="A27" s="110"/>
      <c r="B27" s="111"/>
      <c r="C27" s="111"/>
      <c r="D27" s="111"/>
      <c r="E27" s="111"/>
      <c r="F27" s="111"/>
      <c r="G27" s="112"/>
      <c r="H27" s="112"/>
      <c r="I27" s="112"/>
      <c r="J27" s="112"/>
      <c r="K27" s="112"/>
      <c r="L27" s="113"/>
      <c r="M27" s="113"/>
      <c r="N27" s="114"/>
    </row>
    <row r="28" spans="1:14" s="6" customFormat="1" ht="15.75" customHeight="1" x14ac:dyDescent="0.25">
      <c r="A28" s="110"/>
      <c r="B28" s="111"/>
      <c r="C28" s="111"/>
      <c r="D28" s="111"/>
      <c r="E28" s="111"/>
      <c r="F28" s="111"/>
      <c r="G28" s="112"/>
      <c r="H28" s="112"/>
      <c r="I28" s="112"/>
      <c r="J28" s="112"/>
      <c r="K28" s="112"/>
      <c r="L28" s="113"/>
      <c r="M28" s="113"/>
      <c r="N28" s="114"/>
    </row>
    <row r="29" spans="1:14" s="6" customFormat="1" ht="15.75" customHeight="1" x14ac:dyDescent="0.25">
      <c r="A29" s="110"/>
      <c r="B29" s="111"/>
      <c r="C29" s="111"/>
      <c r="D29" s="111"/>
      <c r="E29" s="111"/>
      <c r="F29" s="111"/>
      <c r="G29" s="112"/>
      <c r="H29" s="112"/>
      <c r="I29" s="112"/>
      <c r="J29" s="112"/>
      <c r="K29" s="112"/>
      <c r="L29" s="113"/>
      <c r="M29" s="113"/>
      <c r="N29" s="114"/>
    </row>
    <row r="30" spans="1:14" s="6" customFormat="1" ht="15.75" customHeight="1" x14ac:dyDescent="0.25">
      <c r="A30" s="110"/>
      <c r="B30" s="111"/>
      <c r="C30" s="111"/>
      <c r="D30" s="111"/>
      <c r="E30" s="111"/>
      <c r="F30" s="111"/>
      <c r="G30" s="112"/>
      <c r="H30" s="112"/>
      <c r="I30" s="112"/>
      <c r="J30" s="112"/>
      <c r="K30" s="112"/>
      <c r="L30" s="113"/>
      <c r="M30" s="113"/>
      <c r="N30" s="114"/>
    </row>
    <row r="31" spans="1:14" s="6" customFormat="1" ht="15.75" customHeight="1" x14ac:dyDescent="0.25">
      <c r="A31" s="110"/>
      <c r="B31" s="111"/>
      <c r="C31" s="111"/>
      <c r="D31" s="111"/>
      <c r="E31" s="111"/>
      <c r="F31" s="111"/>
      <c r="G31" s="112"/>
      <c r="H31" s="112"/>
      <c r="I31" s="112"/>
      <c r="J31" s="112"/>
      <c r="K31" s="112"/>
      <c r="L31" s="113"/>
      <c r="M31" s="113"/>
      <c r="N31" s="114"/>
    </row>
    <row r="32" spans="1:14" s="6" customFormat="1" ht="15.75" customHeight="1" x14ac:dyDescent="0.25">
      <c r="A32" s="110"/>
      <c r="B32" s="111"/>
      <c r="C32" s="111"/>
      <c r="D32" s="111"/>
      <c r="E32" s="111"/>
      <c r="F32" s="111"/>
      <c r="G32" s="112"/>
      <c r="H32" s="112"/>
      <c r="I32" s="112"/>
      <c r="J32" s="112"/>
      <c r="K32" s="112"/>
      <c r="L32" s="113"/>
      <c r="M32" s="113"/>
      <c r="N32" s="114"/>
    </row>
    <row r="33" spans="1:14" s="6" customFormat="1" ht="15.75" customHeight="1" x14ac:dyDescent="0.25">
      <c r="A33" s="110"/>
      <c r="B33" s="111"/>
      <c r="C33" s="111"/>
      <c r="D33" s="111"/>
      <c r="E33" s="111"/>
      <c r="F33" s="111"/>
      <c r="G33" s="112"/>
      <c r="H33" s="112"/>
      <c r="I33" s="112"/>
      <c r="J33" s="112"/>
      <c r="K33" s="112"/>
      <c r="L33" s="113"/>
      <c r="M33" s="113"/>
      <c r="N33" s="114"/>
    </row>
    <row r="34" spans="1:14" s="6" customFormat="1" ht="15.75" customHeight="1" x14ac:dyDescent="0.25">
      <c r="A34" s="110"/>
      <c r="B34" s="111"/>
      <c r="C34" s="111"/>
      <c r="D34" s="111"/>
      <c r="E34" s="111"/>
      <c r="F34" s="111"/>
      <c r="G34" s="112"/>
      <c r="H34" s="112"/>
      <c r="I34" s="112"/>
      <c r="J34" s="112"/>
      <c r="K34" s="112"/>
      <c r="L34" s="113"/>
      <c r="M34" s="113"/>
      <c r="N34" s="114"/>
    </row>
    <row r="35" spans="1:14" ht="15.75" customHeight="1" x14ac:dyDescent="0.25"/>
    <row r="36" spans="1:14" ht="15.75" customHeight="1" x14ac:dyDescent="0.25"/>
    <row r="37" spans="1:14" ht="15.75" customHeight="1" x14ac:dyDescent="0.25"/>
    <row r="38" spans="1:14" ht="15.75" customHeight="1" x14ac:dyDescent="0.25"/>
    <row r="39" spans="1:14" ht="15.75" customHeight="1" x14ac:dyDescent="0.25"/>
    <row r="40" spans="1:14" ht="15.75" customHeight="1" x14ac:dyDescent="0.25"/>
    <row r="41" spans="1:14" ht="15.75" customHeight="1" x14ac:dyDescent="0.25"/>
    <row r="42" spans="1:14" ht="15.75" customHeight="1" x14ac:dyDescent="0.25"/>
    <row r="43" spans="1:14" ht="15.75" customHeight="1" x14ac:dyDescent="0.25"/>
    <row r="44" spans="1:14" ht="15.75" customHeight="1" x14ac:dyDescent="0.25"/>
    <row r="45" spans="1:14" ht="15.75" customHeight="1" x14ac:dyDescent="0.25"/>
    <row r="46" spans="1:14" ht="15.75" customHeight="1" x14ac:dyDescent="0.25"/>
    <row r="47" spans="1:14" ht="15.75" customHeight="1" x14ac:dyDescent="0.25"/>
    <row r="48" spans="1:14" ht="15.75" customHeight="1" x14ac:dyDescent="0.25"/>
    <row r="49" spans="1:14" ht="15.75" customHeight="1" x14ac:dyDescent="0.25"/>
    <row r="50" spans="1:14" s="3" customFormat="1" ht="15.75" customHeight="1" x14ac:dyDescent="0.25">
      <c r="A50" s="110"/>
      <c r="B50" s="111"/>
      <c r="C50" s="111"/>
      <c r="D50" s="111"/>
      <c r="E50" s="111"/>
      <c r="F50" s="111"/>
      <c r="G50" s="112"/>
      <c r="H50" s="112"/>
      <c r="I50" s="112"/>
      <c r="J50" s="112"/>
      <c r="K50" s="112"/>
      <c r="L50" s="113"/>
      <c r="M50" s="113"/>
      <c r="N50" s="114"/>
    </row>
    <row r="53" spans="1:14" s="5" customFormat="1" x14ac:dyDescent="0.25">
      <c r="A53" s="110"/>
      <c r="B53" s="111"/>
      <c r="C53" s="111"/>
      <c r="D53" s="111"/>
      <c r="E53" s="111"/>
      <c r="F53" s="111"/>
      <c r="G53" s="112"/>
      <c r="H53" s="112"/>
      <c r="I53" s="112"/>
      <c r="J53" s="112"/>
      <c r="K53" s="112"/>
      <c r="L53" s="113"/>
      <c r="M53" s="113"/>
      <c r="N53" s="114"/>
    </row>
  </sheetData>
  <mergeCells count="2">
    <mergeCell ref="A11:K11"/>
    <mergeCell ref="A20:K20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workbookViewId="0">
      <selection activeCell="D68" sqref="D68:F68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6" customWidth="1"/>
    <col min="7" max="7" width="15.7109375" style="38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4" t="s">
        <v>0</v>
      </c>
      <c r="B1" s="40"/>
      <c r="C1" s="41"/>
      <c r="D1" s="35"/>
      <c r="E1" s="42"/>
      <c r="F1" s="43"/>
      <c r="H1" s="153" t="s">
        <v>140</v>
      </c>
    </row>
    <row r="2" spans="1:17" s="1" customFormat="1" ht="12" customHeight="1" thickBot="1" x14ac:dyDescent="0.3">
      <c r="A2" s="34"/>
      <c r="B2" s="40"/>
      <c r="C2" s="41"/>
      <c r="D2" s="35"/>
      <c r="E2" s="42"/>
      <c r="F2" s="43"/>
      <c r="H2" s="154" t="s">
        <v>141</v>
      </c>
    </row>
    <row r="3" spans="1:17" s="1" customFormat="1" ht="30.75" customHeight="1" thickBot="1" x14ac:dyDescent="0.3">
      <c r="A3" s="189" t="s">
        <v>1</v>
      </c>
      <c r="B3" s="190" t="s">
        <v>2</v>
      </c>
      <c r="C3" s="310" t="s">
        <v>3</v>
      </c>
      <c r="D3" s="310"/>
      <c r="E3" s="33" t="s">
        <v>53</v>
      </c>
      <c r="F3" s="33" t="s">
        <v>54</v>
      </c>
      <c r="G3" s="56" t="s">
        <v>55</v>
      </c>
      <c r="H3" s="161" t="s">
        <v>162</v>
      </c>
      <c r="I3" s="155" t="s">
        <v>142</v>
      </c>
      <c r="J3" s="155" t="s">
        <v>143</v>
      </c>
    </row>
    <row r="4" spans="1:17" ht="16.5" customHeight="1" thickBot="1" x14ac:dyDescent="0.3">
      <c r="A4" s="283" t="s">
        <v>7</v>
      </c>
      <c r="B4" s="284"/>
      <c r="C4" s="284"/>
      <c r="D4" s="232"/>
      <c r="E4" s="57">
        <v>69812553.75</v>
      </c>
      <c r="F4" s="57">
        <v>69463474.540000007</v>
      </c>
      <c r="G4" s="70">
        <v>68000000</v>
      </c>
      <c r="H4" s="250">
        <v>5032000</v>
      </c>
      <c r="I4" s="251">
        <f>SUM(15483+129775.59+5032000)</f>
        <v>5177258.59</v>
      </c>
      <c r="J4" s="163">
        <f>SUM(G4+I4)</f>
        <v>73177258.590000004</v>
      </c>
    </row>
    <row r="6" spans="1:17" ht="15.75" thickBot="1" x14ac:dyDescent="0.3"/>
    <row r="7" spans="1:17" ht="18" customHeight="1" x14ac:dyDescent="0.25">
      <c r="A7" s="298" t="s">
        <v>22</v>
      </c>
      <c r="B7" s="298"/>
      <c r="C7" s="298"/>
      <c r="D7" s="298"/>
      <c r="E7" s="298"/>
      <c r="F7" s="298"/>
      <c r="G7" s="299"/>
      <c r="H7" s="153" t="s">
        <v>140</v>
      </c>
      <c r="I7" s="157"/>
      <c r="J7" s="157"/>
      <c r="K7" s="157"/>
      <c r="L7" s="157"/>
      <c r="M7" s="157"/>
      <c r="N7" s="157"/>
      <c r="O7" s="157"/>
      <c r="P7" s="157"/>
      <c r="Q7" s="157"/>
    </row>
    <row r="8" spans="1:17" ht="12" customHeight="1" thickBot="1" x14ac:dyDescent="0.3">
      <c r="A8" s="300"/>
      <c r="B8" s="300"/>
      <c r="C8" s="300"/>
      <c r="D8" s="300"/>
      <c r="E8" s="300"/>
      <c r="F8" s="300"/>
      <c r="G8" s="301"/>
      <c r="H8" s="154" t="s">
        <v>141</v>
      </c>
    </row>
    <row r="9" spans="1:17" s="1" customFormat="1" ht="30.75" customHeight="1" thickBot="1" x14ac:dyDescent="0.3">
      <c r="A9" s="189" t="s">
        <v>1</v>
      </c>
      <c r="B9" s="190" t="s">
        <v>2</v>
      </c>
      <c r="C9" s="310" t="s">
        <v>3</v>
      </c>
      <c r="D9" s="310"/>
      <c r="E9" s="191" t="s">
        <v>53</v>
      </c>
      <c r="F9" s="191" t="s">
        <v>54</v>
      </c>
      <c r="G9" s="192" t="s">
        <v>55</v>
      </c>
      <c r="H9" s="204" t="s">
        <v>162</v>
      </c>
      <c r="I9" s="206" t="s">
        <v>142</v>
      </c>
      <c r="J9" s="205" t="s">
        <v>143</v>
      </c>
    </row>
    <row r="10" spans="1:17" s="1" customFormat="1" ht="42" customHeight="1" x14ac:dyDescent="0.25">
      <c r="A10" s="195" t="s">
        <v>4</v>
      </c>
      <c r="B10" s="196" t="s">
        <v>16</v>
      </c>
      <c r="C10" s="311" t="s">
        <v>49</v>
      </c>
      <c r="D10" s="311"/>
      <c r="E10" s="197">
        <v>-304528.58</v>
      </c>
      <c r="F10" s="197">
        <v>-4131622.88</v>
      </c>
      <c r="G10" s="198">
        <v>10000000</v>
      </c>
      <c r="H10" s="207">
        <v>0</v>
      </c>
      <c r="I10" s="208">
        <f>SUM(H10)</f>
        <v>0</v>
      </c>
      <c r="J10" s="209">
        <f>SUM(G10+I10)</f>
        <v>10000000</v>
      </c>
    </row>
    <row r="11" spans="1:17" s="1" customFormat="1" ht="15.95" customHeight="1" x14ac:dyDescent="0.25">
      <c r="A11" s="184" t="s">
        <v>4</v>
      </c>
      <c r="B11" s="185" t="s">
        <v>17</v>
      </c>
      <c r="C11" s="309" t="s">
        <v>45</v>
      </c>
      <c r="D11" s="309"/>
      <c r="E11" s="186">
        <v>0</v>
      </c>
      <c r="F11" s="187">
        <v>0</v>
      </c>
      <c r="G11" s="188">
        <v>12000000</v>
      </c>
      <c r="H11" s="210">
        <v>0</v>
      </c>
      <c r="I11" s="211">
        <f t="shared" ref="I11:I12" si="0">SUM(H11)</f>
        <v>0</v>
      </c>
      <c r="J11" s="212">
        <f t="shared" ref="J11:J12" si="1">SUM(G11+I11)</f>
        <v>12000000</v>
      </c>
    </row>
    <row r="12" spans="1:17" s="1" customFormat="1" ht="15.95" customHeight="1" thickBot="1" x14ac:dyDescent="0.3">
      <c r="A12" s="199" t="s">
        <v>4</v>
      </c>
      <c r="B12" s="200" t="s">
        <v>18</v>
      </c>
      <c r="C12" s="304" t="s">
        <v>46</v>
      </c>
      <c r="D12" s="304"/>
      <c r="E12" s="201">
        <v>0</v>
      </c>
      <c r="F12" s="202">
        <v>91832.59</v>
      </c>
      <c r="G12" s="203">
        <v>0</v>
      </c>
      <c r="H12" s="213">
        <v>0</v>
      </c>
      <c r="I12" s="214">
        <f t="shared" si="0"/>
        <v>0</v>
      </c>
      <c r="J12" s="215">
        <f t="shared" si="1"/>
        <v>0</v>
      </c>
    </row>
    <row r="13" spans="1:17" s="1" customFormat="1" ht="15.75" thickBot="1" x14ac:dyDescent="0.3">
      <c r="A13" s="305" t="s">
        <v>47</v>
      </c>
      <c r="B13" s="306"/>
      <c r="C13" s="306"/>
      <c r="D13" s="306"/>
      <c r="E13" s="193">
        <f>SUM(E10:E12)</f>
        <v>-304528.58</v>
      </c>
      <c r="F13" s="193">
        <f>SUM(F10:F12)</f>
        <v>-4039790.29</v>
      </c>
      <c r="G13" s="194">
        <f>SUM(G10:G12)</f>
        <v>22000000</v>
      </c>
      <c r="H13" s="216">
        <f t="shared" ref="H13:J13" si="2">SUM(H10:H12)</f>
        <v>0</v>
      </c>
      <c r="I13" s="217">
        <f t="shared" si="2"/>
        <v>0</v>
      </c>
      <c r="J13" s="218">
        <f t="shared" si="2"/>
        <v>22000000</v>
      </c>
    </row>
    <row r="14" spans="1:17" s="1" customFormat="1" ht="15.75" thickBot="1" x14ac:dyDescent="0.3">
      <c r="A14" s="49"/>
      <c r="B14" s="49"/>
      <c r="C14" s="49"/>
      <c r="E14" s="50"/>
      <c r="F14" s="50"/>
      <c r="G14" s="51"/>
    </row>
    <row r="15" spans="1:17" s="1" customFormat="1" ht="18.75" customHeight="1" thickBot="1" x14ac:dyDescent="0.3">
      <c r="A15" s="285" t="s">
        <v>48</v>
      </c>
      <c r="B15" s="285"/>
      <c r="C15" s="285"/>
      <c r="D15" s="285"/>
      <c r="E15" s="46"/>
      <c r="I15" s="287">
        <f>SUM(J4+J13)</f>
        <v>95177258.590000004</v>
      </c>
      <c r="J15" s="288"/>
    </row>
    <row r="27" spans="1:10" ht="15.75" thickBot="1" x14ac:dyDescent="0.3"/>
    <row r="28" spans="1:10" s="1" customFormat="1" ht="18" customHeight="1" x14ac:dyDescent="0.25">
      <c r="A28" s="34" t="s">
        <v>8</v>
      </c>
      <c r="B28" s="40"/>
      <c r="C28" s="41"/>
      <c r="D28" s="35"/>
      <c r="E28" s="42"/>
      <c r="F28" s="43"/>
      <c r="H28" s="153" t="s">
        <v>140</v>
      </c>
    </row>
    <row r="29" spans="1:10" s="1" customFormat="1" ht="12" customHeight="1" thickBot="1" x14ac:dyDescent="0.3">
      <c r="A29" s="34"/>
      <c r="B29" s="40"/>
      <c r="C29" s="41"/>
      <c r="D29" s="35"/>
      <c r="E29" s="42"/>
      <c r="F29" s="43"/>
      <c r="H29" s="154" t="s">
        <v>141</v>
      </c>
    </row>
    <row r="30" spans="1:10" s="1" customFormat="1" ht="30.75" customHeight="1" thickBot="1" x14ac:dyDescent="0.3">
      <c r="A30" s="4" t="s">
        <v>58</v>
      </c>
      <c r="B30" s="289" t="s">
        <v>3</v>
      </c>
      <c r="C30" s="290"/>
      <c r="D30" s="79"/>
      <c r="E30" s="33" t="s">
        <v>53</v>
      </c>
      <c r="F30" s="33" t="s">
        <v>54</v>
      </c>
      <c r="G30" s="56" t="s">
        <v>55</v>
      </c>
      <c r="H30" s="161" t="s">
        <v>162</v>
      </c>
      <c r="I30" s="220" t="s">
        <v>142</v>
      </c>
      <c r="J30" s="155" t="s">
        <v>143</v>
      </c>
    </row>
    <row r="31" spans="1:10" ht="14.45" customHeight="1" x14ac:dyDescent="0.25">
      <c r="A31" s="60" t="s">
        <v>61</v>
      </c>
      <c r="B31" s="307" t="s">
        <v>19</v>
      </c>
      <c r="C31" s="308"/>
      <c r="D31" s="80"/>
      <c r="E31" s="61">
        <v>5999030</v>
      </c>
      <c r="F31" s="61">
        <v>5756328.9000000004</v>
      </c>
      <c r="G31" s="62">
        <v>6000000</v>
      </c>
      <c r="H31" s="173">
        <v>0</v>
      </c>
      <c r="I31" s="221">
        <f>SUM(0+H31)</f>
        <v>0</v>
      </c>
      <c r="J31" s="177">
        <f>SUM(G31+I31)</f>
        <v>6000000</v>
      </c>
    </row>
    <row r="32" spans="1:10" ht="14.45" customHeight="1" x14ac:dyDescent="0.25">
      <c r="A32" s="58" t="s">
        <v>72</v>
      </c>
      <c r="B32" s="92" t="s">
        <v>73</v>
      </c>
      <c r="C32" s="93"/>
      <c r="D32" s="81"/>
      <c r="E32" s="59">
        <v>9627669.8000000007</v>
      </c>
      <c r="F32" s="59">
        <v>8347938.8600000003</v>
      </c>
      <c r="G32" s="44">
        <v>10400000</v>
      </c>
      <c r="H32" s="174">
        <v>0</v>
      </c>
      <c r="I32" s="175">
        <f t="shared" ref="I32:I38" si="3">SUM(0+H32)</f>
        <v>0</v>
      </c>
      <c r="J32" s="178">
        <f t="shared" ref="J32:J40" si="4">SUM(G32+I32)</f>
        <v>10400000</v>
      </c>
    </row>
    <row r="33" spans="1:17" ht="14.45" customHeight="1" x14ac:dyDescent="0.25">
      <c r="A33" s="58" t="s">
        <v>66</v>
      </c>
      <c r="B33" s="302" t="s">
        <v>67</v>
      </c>
      <c r="C33" s="303"/>
      <c r="D33" s="81"/>
      <c r="E33" s="59">
        <v>35211609.229999997</v>
      </c>
      <c r="F33" s="59">
        <v>34393638.109999999</v>
      </c>
      <c r="G33" s="44">
        <v>46036849.399999999</v>
      </c>
      <c r="H33" s="174">
        <v>32000</v>
      </c>
      <c r="I33" s="175">
        <f>SUM(15483+0+32000)</f>
        <v>47483</v>
      </c>
      <c r="J33" s="178">
        <f t="shared" si="4"/>
        <v>46084332.399999999</v>
      </c>
    </row>
    <row r="34" spans="1:17" ht="14.45" customHeight="1" x14ac:dyDescent="0.25">
      <c r="A34" s="58" t="s">
        <v>62</v>
      </c>
      <c r="B34" s="302" t="s">
        <v>59</v>
      </c>
      <c r="C34" s="303"/>
      <c r="D34" s="81"/>
      <c r="E34" s="59">
        <v>119600</v>
      </c>
      <c r="F34" s="59">
        <v>82602.600000000006</v>
      </c>
      <c r="G34" s="44">
        <v>100000</v>
      </c>
      <c r="H34" s="174">
        <v>0</v>
      </c>
      <c r="I34" s="175">
        <f t="shared" si="3"/>
        <v>0</v>
      </c>
      <c r="J34" s="178">
        <f t="shared" si="4"/>
        <v>100000</v>
      </c>
    </row>
    <row r="35" spans="1:17" ht="14.45" customHeight="1" x14ac:dyDescent="0.25">
      <c r="A35" s="54" t="s">
        <v>63</v>
      </c>
      <c r="B35" s="302" t="s">
        <v>60</v>
      </c>
      <c r="C35" s="303"/>
      <c r="D35" s="82"/>
      <c r="E35" s="55">
        <v>910802</v>
      </c>
      <c r="F35" s="55">
        <v>866731.65</v>
      </c>
      <c r="G35" s="53">
        <v>1700000</v>
      </c>
      <c r="H35" s="174">
        <v>0</v>
      </c>
      <c r="I35" s="175">
        <f t="shared" si="3"/>
        <v>0</v>
      </c>
      <c r="J35" s="178">
        <f t="shared" si="4"/>
        <v>1700000</v>
      </c>
    </row>
    <row r="36" spans="1:17" ht="14.45" customHeight="1" x14ac:dyDescent="0.25">
      <c r="A36" s="54" t="s">
        <v>69</v>
      </c>
      <c r="B36" s="302" t="s">
        <v>70</v>
      </c>
      <c r="C36" s="303"/>
      <c r="D36" s="82"/>
      <c r="E36" s="55">
        <v>1996896</v>
      </c>
      <c r="F36" s="55">
        <v>1723993.3</v>
      </c>
      <c r="G36" s="53">
        <v>2000000</v>
      </c>
      <c r="H36" s="174">
        <v>0</v>
      </c>
      <c r="I36" s="175">
        <f t="shared" si="3"/>
        <v>0</v>
      </c>
      <c r="J36" s="178">
        <f t="shared" si="4"/>
        <v>2000000</v>
      </c>
    </row>
    <row r="37" spans="1:17" ht="14.45" customHeight="1" x14ac:dyDescent="0.25">
      <c r="A37" s="54" t="s">
        <v>5</v>
      </c>
      <c r="B37" s="302" t="s">
        <v>6</v>
      </c>
      <c r="C37" s="303"/>
      <c r="D37" s="82"/>
      <c r="E37" s="55">
        <v>7956220</v>
      </c>
      <c r="F37" s="55">
        <v>6905030.3300000001</v>
      </c>
      <c r="G37" s="53">
        <v>8000000</v>
      </c>
      <c r="H37" s="174">
        <v>0</v>
      </c>
      <c r="I37" s="175">
        <f t="shared" si="3"/>
        <v>0</v>
      </c>
      <c r="J37" s="178">
        <f t="shared" si="4"/>
        <v>8000000</v>
      </c>
    </row>
    <row r="38" spans="1:17" ht="14.45" customHeight="1" x14ac:dyDescent="0.25">
      <c r="A38" s="54" t="s">
        <v>102</v>
      </c>
      <c r="B38" s="92" t="s">
        <v>103</v>
      </c>
      <c r="C38" s="93"/>
      <c r="D38" s="82"/>
      <c r="E38" s="55">
        <v>0</v>
      </c>
      <c r="F38" s="55">
        <v>0</v>
      </c>
      <c r="G38" s="53">
        <v>200000</v>
      </c>
      <c r="H38" s="174">
        <v>0</v>
      </c>
      <c r="I38" s="175">
        <f t="shared" si="3"/>
        <v>0</v>
      </c>
      <c r="J38" s="178">
        <f t="shared" si="4"/>
        <v>200000</v>
      </c>
    </row>
    <row r="39" spans="1:17" ht="14.45" customHeight="1" x14ac:dyDescent="0.25">
      <c r="A39" s="54" t="s">
        <v>64</v>
      </c>
      <c r="B39" s="302" t="s">
        <v>20</v>
      </c>
      <c r="C39" s="303"/>
      <c r="D39" s="82"/>
      <c r="E39" s="55">
        <v>5822229.8099999996</v>
      </c>
      <c r="F39" s="55">
        <v>5683452.1699999999</v>
      </c>
      <c r="G39" s="53">
        <v>8000000</v>
      </c>
      <c r="H39" s="252">
        <v>5000000</v>
      </c>
      <c r="I39" s="253">
        <f>SUM(0+H39)</f>
        <v>5000000</v>
      </c>
      <c r="J39" s="178">
        <f t="shared" si="4"/>
        <v>13000000</v>
      </c>
    </row>
    <row r="40" spans="1:17" ht="14.45" customHeight="1" thickBot="1" x14ac:dyDescent="0.3">
      <c r="A40" s="67" t="s">
        <v>65</v>
      </c>
      <c r="B40" s="293" t="s">
        <v>21</v>
      </c>
      <c r="C40" s="294"/>
      <c r="D40" s="83"/>
      <c r="E40" s="68">
        <v>314196</v>
      </c>
      <c r="F40" s="68">
        <v>114196</v>
      </c>
      <c r="G40" s="69">
        <v>6000000</v>
      </c>
      <c r="H40" s="176">
        <v>0</v>
      </c>
      <c r="I40" s="222">
        <v>129775.59</v>
      </c>
      <c r="J40" s="179">
        <f t="shared" si="4"/>
        <v>6129775.5899999999</v>
      </c>
    </row>
    <row r="41" spans="1:17" ht="16.5" customHeight="1" thickBot="1" x14ac:dyDescent="0.3">
      <c r="A41" s="283" t="s">
        <v>15</v>
      </c>
      <c r="B41" s="284"/>
      <c r="C41" s="284"/>
      <c r="D41" s="232"/>
      <c r="E41" s="57">
        <f>SUM(E31:E40)</f>
        <v>67958252.840000004</v>
      </c>
      <c r="F41" s="57">
        <f>SUM(F31:F40)</f>
        <v>63873911.920000002</v>
      </c>
      <c r="G41" s="70">
        <f>SUM(G31:G40)</f>
        <v>88436849.400000006</v>
      </c>
      <c r="H41" s="250">
        <f t="shared" ref="H41:J41" si="5">SUM(H31:H40)</f>
        <v>5032000</v>
      </c>
      <c r="I41" s="254">
        <f t="shared" si="5"/>
        <v>5177258.59</v>
      </c>
      <c r="J41" s="163">
        <f t="shared" si="5"/>
        <v>93614107.99000001</v>
      </c>
    </row>
    <row r="42" spans="1:17" ht="15.95" customHeight="1" x14ac:dyDescent="0.25">
      <c r="A42" s="295" t="s">
        <v>106</v>
      </c>
      <c r="B42" s="295"/>
      <c r="C42" s="295"/>
      <c r="D42" s="295"/>
      <c r="E42" s="295"/>
      <c r="F42" s="295"/>
      <c r="G42" s="94">
        <v>60479736.100000001</v>
      </c>
      <c r="H42" s="95">
        <v>5032000</v>
      </c>
      <c r="I42" s="95">
        <f>SUM(15483+129675.59+100+5032000)</f>
        <v>5177258.59</v>
      </c>
      <c r="J42" s="94">
        <f>SUM(G42+I42)</f>
        <v>65656994.689999998</v>
      </c>
    </row>
    <row r="43" spans="1:17" ht="15.95" customHeight="1" thickBot="1" x14ac:dyDescent="0.3">
      <c r="A43" s="296" t="s">
        <v>105</v>
      </c>
      <c r="B43" s="296"/>
      <c r="C43" s="296"/>
      <c r="D43" s="296"/>
      <c r="E43" s="95"/>
      <c r="F43" s="95"/>
      <c r="G43" s="94">
        <v>27957113.300000001</v>
      </c>
      <c r="H43" s="94">
        <v>0</v>
      </c>
      <c r="I43" s="94">
        <v>0</v>
      </c>
      <c r="J43" s="94">
        <f>SUM(G43+I43)</f>
        <v>27957113.300000001</v>
      </c>
    </row>
    <row r="44" spans="1:17" x14ac:dyDescent="0.25">
      <c r="A44" s="297" t="s">
        <v>75</v>
      </c>
      <c r="B44" s="297"/>
      <c r="C44" s="297"/>
      <c r="D44" s="297"/>
      <c r="E44" s="297"/>
      <c r="F44" s="297"/>
      <c r="G44" s="297"/>
      <c r="H44" s="182"/>
      <c r="I44" s="182"/>
      <c r="J44" s="183"/>
    </row>
    <row r="45" spans="1:17" ht="15.75" thickBot="1" x14ac:dyDescent="0.3">
      <c r="A45" s="71"/>
      <c r="B45" s="71"/>
      <c r="C45" s="71"/>
      <c r="D45" s="71"/>
      <c r="E45" s="71"/>
      <c r="F45" s="71"/>
      <c r="G45" s="71"/>
    </row>
    <row r="46" spans="1:17" ht="18" customHeight="1" x14ac:dyDescent="0.25">
      <c r="A46" s="298" t="s">
        <v>22</v>
      </c>
      <c r="B46" s="298"/>
      <c r="C46" s="298"/>
      <c r="D46" s="298"/>
      <c r="E46" s="298"/>
      <c r="F46" s="298"/>
      <c r="G46" s="299"/>
      <c r="H46" s="153" t="s">
        <v>140</v>
      </c>
      <c r="I46" s="157"/>
      <c r="J46" s="157"/>
      <c r="K46" s="157"/>
      <c r="L46" s="157"/>
      <c r="M46" s="157"/>
      <c r="N46" s="157"/>
      <c r="O46" s="157"/>
      <c r="P46" s="157"/>
      <c r="Q46" s="157"/>
    </row>
    <row r="47" spans="1:17" ht="12" customHeight="1" thickBot="1" x14ac:dyDescent="0.3">
      <c r="A47" s="300"/>
      <c r="B47" s="300"/>
      <c r="C47" s="300"/>
      <c r="D47" s="300"/>
      <c r="E47" s="300"/>
      <c r="F47" s="300"/>
      <c r="G47" s="301"/>
      <c r="H47" s="154" t="s">
        <v>141</v>
      </c>
    </row>
    <row r="48" spans="1:17" s="1" customFormat="1" ht="30.75" customHeight="1" thickBot="1" x14ac:dyDescent="0.3">
      <c r="A48" s="4" t="s">
        <v>1</v>
      </c>
      <c r="B48" s="73" t="s">
        <v>2</v>
      </c>
      <c r="C48" s="234" t="s">
        <v>3</v>
      </c>
      <c r="D48" s="79"/>
      <c r="E48" s="33" t="s">
        <v>53</v>
      </c>
      <c r="F48" s="33" t="s">
        <v>54</v>
      </c>
      <c r="G48" s="56" t="s">
        <v>55</v>
      </c>
      <c r="H48" s="155" t="s">
        <v>162</v>
      </c>
      <c r="I48" s="155" t="s">
        <v>142</v>
      </c>
      <c r="J48" s="155" t="s">
        <v>143</v>
      </c>
    </row>
    <row r="49" spans="1:10" ht="15" customHeight="1" thickBot="1" x14ac:dyDescent="0.3">
      <c r="A49" s="65" t="s">
        <v>4</v>
      </c>
      <c r="B49" s="74" t="s">
        <v>56</v>
      </c>
      <c r="C49" s="281" t="s">
        <v>57</v>
      </c>
      <c r="D49" s="282"/>
      <c r="E49" s="48">
        <v>1549772.33</v>
      </c>
      <c r="F49" s="48">
        <v>1549772.33</v>
      </c>
      <c r="G49" s="66">
        <v>1563150.6</v>
      </c>
      <c r="H49" s="162">
        <v>0</v>
      </c>
      <c r="I49" s="158">
        <v>0</v>
      </c>
      <c r="J49" s="180">
        <f>SUM(G49+I49)</f>
        <v>1563150.6</v>
      </c>
    </row>
    <row r="50" spans="1:10" ht="16.5" customHeight="1" thickBot="1" x14ac:dyDescent="0.3">
      <c r="A50" s="283" t="s">
        <v>71</v>
      </c>
      <c r="B50" s="284"/>
      <c r="C50" s="284"/>
      <c r="D50" s="232"/>
      <c r="E50" s="57">
        <f>SUM(E49)</f>
        <v>1549772.33</v>
      </c>
      <c r="F50" s="57">
        <f>SUM(F49)</f>
        <v>1549772.33</v>
      </c>
      <c r="G50" s="70">
        <f>SUM(G49)</f>
        <v>1563150.6</v>
      </c>
      <c r="H50" s="159">
        <f t="shared" ref="H50:J50" si="6">SUM(H49)</f>
        <v>0</v>
      </c>
      <c r="I50" s="159">
        <f t="shared" si="6"/>
        <v>0</v>
      </c>
      <c r="J50" s="159">
        <f t="shared" si="6"/>
        <v>1563150.6</v>
      </c>
    </row>
    <row r="51" spans="1:10" ht="5.25" customHeight="1" thickBot="1" x14ac:dyDescent="0.3">
      <c r="A51" s="233"/>
      <c r="B51" s="233"/>
      <c r="C51" s="233"/>
      <c r="D51" s="233"/>
      <c r="E51" s="233"/>
      <c r="F51" s="233"/>
      <c r="G51" s="233"/>
    </row>
    <row r="52" spans="1:10" s="1" customFormat="1" ht="18.75" thickBot="1" x14ac:dyDescent="0.3">
      <c r="A52" s="285" t="s">
        <v>104</v>
      </c>
      <c r="B52" s="285"/>
      <c r="C52" s="285"/>
      <c r="D52" s="285"/>
      <c r="E52" s="285"/>
      <c r="I52" s="287">
        <f>SUM(J41+J50)</f>
        <v>95177258.590000004</v>
      </c>
      <c r="J52" s="288"/>
    </row>
    <row r="53" spans="1:10" s="45" customFormat="1" ht="5.25" customHeight="1" x14ac:dyDescent="0.25">
      <c r="A53" s="64"/>
      <c r="B53" s="64"/>
      <c r="C53" s="64"/>
      <c r="D53" s="64"/>
      <c r="E53" s="64"/>
      <c r="F53" s="63"/>
      <c r="G53" s="63"/>
    </row>
    <row r="54" spans="1:10" s="45" customFormat="1" ht="5.25" customHeight="1" x14ac:dyDescent="0.25">
      <c r="A54" s="64"/>
      <c r="B54" s="64"/>
      <c r="C54" s="64"/>
      <c r="D54" s="64"/>
      <c r="E54" s="64"/>
      <c r="F54" s="63"/>
      <c r="G54" s="63"/>
    </row>
    <row r="55" spans="1:10" s="45" customFormat="1" ht="5.25" customHeight="1" x14ac:dyDescent="0.25">
      <c r="A55" s="64"/>
      <c r="B55" s="64"/>
      <c r="C55" s="64"/>
      <c r="D55" s="64"/>
      <c r="E55" s="64"/>
      <c r="F55" s="63"/>
      <c r="G55" s="63"/>
    </row>
    <row r="56" spans="1:10" s="45" customFormat="1" ht="12" customHeight="1" x14ac:dyDescent="0.25">
      <c r="A56" s="64"/>
      <c r="B56" s="64"/>
      <c r="C56" s="64"/>
      <c r="D56" s="64"/>
      <c r="E56" s="64"/>
      <c r="F56" s="63"/>
      <c r="G56" s="63"/>
    </row>
    <row r="57" spans="1:10" s="45" customFormat="1" ht="12" customHeight="1" x14ac:dyDescent="0.25">
      <c r="A57" s="64"/>
      <c r="B57" s="64"/>
      <c r="C57" s="64"/>
      <c r="D57" s="64"/>
      <c r="E57" s="64"/>
      <c r="F57" s="63"/>
      <c r="G57" s="63"/>
    </row>
    <row r="58" spans="1:10" s="45" customFormat="1" ht="12" customHeight="1" x14ac:dyDescent="0.25">
      <c r="A58" s="64"/>
      <c r="B58" s="64"/>
      <c r="C58" s="64"/>
      <c r="D58" s="64"/>
      <c r="E58" s="64"/>
      <c r="F58" s="63"/>
      <c r="G58" s="63"/>
    </row>
    <row r="59" spans="1:10" s="45" customFormat="1" ht="12" customHeight="1" x14ac:dyDescent="0.25">
      <c r="A59" s="64"/>
      <c r="B59" s="64"/>
      <c r="C59" s="64"/>
      <c r="D59" s="64"/>
      <c r="E59" s="64"/>
      <c r="F59" s="63"/>
      <c r="G59" s="63"/>
    </row>
    <row r="60" spans="1:10" s="45" customFormat="1" ht="12" customHeight="1" x14ac:dyDescent="0.25">
      <c r="A60" s="64"/>
      <c r="B60" s="64"/>
      <c r="C60" s="64"/>
      <c r="D60" s="64"/>
      <c r="E60" s="64"/>
      <c r="F60" s="63"/>
      <c r="G60" s="63"/>
    </row>
    <row r="61" spans="1:10" s="1" customFormat="1" ht="18" customHeight="1" x14ac:dyDescent="0.25">
      <c r="A61" s="34" t="s">
        <v>8</v>
      </c>
      <c r="B61" s="40"/>
      <c r="C61" s="41"/>
      <c r="D61" s="35"/>
      <c r="E61" s="42"/>
      <c r="F61" s="43"/>
    </row>
    <row r="62" spans="1:10" s="1" customFormat="1" ht="18" customHeight="1" thickBot="1" x14ac:dyDescent="0.3">
      <c r="A62" s="34"/>
      <c r="B62" s="40"/>
      <c r="C62" s="41"/>
      <c r="D62" s="35"/>
      <c r="E62" s="42"/>
      <c r="F62" s="43"/>
    </row>
    <row r="63" spans="1:10" ht="18" x14ac:dyDescent="0.25">
      <c r="A63" s="72" t="s">
        <v>76</v>
      </c>
      <c r="B63" s="72"/>
      <c r="H63" s="153" t="s">
        <v>140</v>
      </c>
    </row>
    <row r="64" spans="1:10" s="78" customFormat="1" ht="12" customHeight="1" thickBot="1" x14ac:dyDescent="0.25">
      <c r="A64" s="75" t="s">
        <v>77</v>
      </c>
      <c r="B64" s="75"/>
      <c r="C64" s="75"/>
      <c r="D64" s="75"/>
      <c r="E64" s="76"/>
      <c r="F64" s="76"/>
      <c r="G64" s="77"/>
      <c r="H64" s="154" t="s">
        <v>141</v>
      </c>
    </row>
    <row r="65" spans="1:10" s="1" customFormat="1" ht="30.75" customHeight="1" thickBot="1" x14ac:dyDescent="0.3">
      <c r="A65" s="4" t="s">
        <v>1</v>
      </c>
      <c r="B65" s="73" t="s">
        <v>2</v>
      </c>
      <c r="C65" s="88" t="s">
        <v>3</v>
      </c>
      <c r="D65" s="289" t="s">
        <v>80</v>
      </c>
      <c r="E65" s="290"/>
      <c r="F65" s="290"/>
      <c r="G65" s="91" t="s">
        <v>55</v>
      </c>
      <c r="H65" s="161" t="s">
        <v>162</v>
      </c>
      <c r="I65" s="155" t="s">
        <v>142</v>
      </c>
      <c r="J65" s="156" t="s">
        <v>143</v>
      </c>
    </row>
    <row r="66" spans="1:10" ht="18" customHeight="1" x14ac:dyDescent="0.25">
      <c r="A66" s="230">
        <v>1032</v>
      </c>
      <c r="B66" s="231">
        <v>5225</v>
      </c>
      <c r="C66" s="160" t="s">
        <v>9</v>
      </c>
      <c r="D66" s="291" t="s">
        <v>89</v>
      </c>
      <c r="E66" s="292"/>
      <c r="F66" s="292"/>
      <c r="G66" s="164">
        <v>4257</v>
      </c>
      <c r="H66" s="165">
        <v>0</v>
      </c>
      <c r="I66" s="166">
        <f>SUM(H66)</f>
        <v>0</v>
      </c>
      <c r="J66" s="181">
        <f>SUM(G66+I66)</f>
        <v>4257</v>
      </c>
    </row>
    <row r="67" spans="1:10" ht="18" customHeight="1" x14ac:dyDescent="0.25">
      <c r="A67" s="84">
        <v>2143</v>
      </c>
      <c r="B67" s="86">
        <v>5229</v>
      </c>
      <c r="C67" s="89" t="s">
        <v>10</v>
      </c>
      <c r="D67" s="270" t="s">
        <v>90</v>
      </c>
      <c r="E67" s="271"/>
      <c r="F67" s="271"/>
      <c r="G67" s="167">
        <v>13692</v>
      </c>
      <c r="H67" s="168">
        <v>0</v>
      </c>
      <c r="I67" s="166">
        <f t="shared" ref="I67:I84" si="7">SUM(H67)</f>
        <v>0</v>
      </c>
      <c r="J67" s="181">
        <f t="shared" ref="J67:J84" si="8">SUM(G67+I67)</f>
        <v>13692</v>
      </c>
    </row>
    <row r="68" spans="1:10" ht="18" customHeight="1" x14ac:dyDescent="0.25">
      <c r="A68" s="84">
        <v>2143</v>
      </c>
      <c r="B68" s="86">
        <v>5229</v>
      </c>
      <c r="C68" s="89" t="s">
        <v>10</v>
      </c>
      <c r="D68" s="270" t="s">
        <v>91</v>
      </c>
      <c r="E68" s="271"/>
      <c r="F68" s="271"/>
      <c r="G68" s="167">
        <v>4500</v>
      </c>
      <c r="H68" s="168">
        <v>0</v>
      </c>
      <c r="I68" s="166">
        <f t="shared" si="7"/>
        <v>0</v>
      </c>
      <c r="J68" s="181">
        <f t="shared" si="8"/>
        <v>4500</v>
      </c>
    </row>
    <row r="69" spans="1:10" ht="18" customHeight="1" x14ac:dyDescent="0.25">
      <c r="A69" s="84">
        <v>2292</v>
      </c>
      <c r="B69" s="86">
        <v>5323</v>
      </c>
      <c r="C69" s="89" t="s">
        <v>109</v>
      </c>
      <c r="D69" s="270" t="s">
        <v>110</v>
      </c>
      <c r="E69" s="271"/>
      <c r="F69" s="286"/>
      <c r="G69" s="167">
        <v>5000</v>
      </c>
      <c r="H69" s="168">
        <v>0</v>
      </c>
      <c r="I69" s="166">
        <f t="shared" si="7"/>
        <v>0</v>
      </c>
      <c r="J69" s="181">
        <f t="shared" si="8"/>
        <v>5000</v>
      </c>
    </row>
    <row r="70" spans="1:10" ht="18" customHeight="1" x14ac:dyDescent="0.25">
      <c r="A70" s="84">
        <v>2292</v>
      </c>
      <c r="B70" s="86">
        <v>5339</v>
      </c>
      <c r="C70" s="89" t="s">
        <v>107</v>
      </c>
      <c r="D70" s="270" t="s">
        <v>108</v>
      </c>
      <c r="E70" s="271"/>
      <c r="F70" s="286"/>
      <c r="G70" s="167">
        <v>324739.09999999998</v>
      </c>
      <c r="H70" s="168">
        <v>0</v>
      </c>
      <c r="I70" s="166">
        <f t="shared" si="7"/>
        <v>0</v>
      </c>
      <c r="J70" s="181">
        <f t="shared" si="8"/>
        <v>324739.09999999998</v>
      </c>
    </row>
    <row r="71" spans="1:10" ht="18" customHeight="1" x14ac:dyDescent="0.25">
      <c r="A71" s="84">
        <v>3119</v>
      </c>
      <c r="B71" s="86">
        <v>5331</v>
      </c>
      <c r="C71" s="89" t="s">
        <v>79</v>
      </c>
      <c r="D71" s="270" t="s">
        <v>92</v>
      </c>
      <c r="E71" s="271"/>
      <c r="F71" s="271"/>
      <c r="G71" s="167">
        <v>2940000</v>
      </c>
      <c r="H71" s="168">
        <v>0</v>
      </c>
      <c r="I71" s="166">
        <f t="shared" si="7"/>
        <v>0</v>
      </c>
      <c r="J71" s="181">
        <f t="shared" si="8"/>
        <v>2940000</v>
      </c>
    </row>
    <row r="72" spans="1:10" ht="18" customHeight="1" x14ac:dyDescent="0.25">
      <c r="A72" s="277">
        <v>3119</v>
      </c>
      <c r="B72" s="279">
        <v>5336</v>
      </c>
      <c r="C72" s="89" t="s">
        <v>78</v>
      </c>
      <c r="D72" s="270" t="s">
        <v>93</v>
      </c>
      <c r="E72" s="271"/>
      <c r="F72" s="271"/>
      <c r="G72" s="167">
        <v>12617.72</v>
      </c>
      <c r="H72" s="168">
        <v>0</v>
      </c>
      <c r="I72" s="166">
        <f t="shared" si="7"/>
        <v>0</v>
      </c>
      <c r="J72" s="181">
        <f t="shared" si="8"/>
        <v>12617.72</v>
      </c>
    </row>
    <row r="73" spans="1:10" ht="18" customHeight="1" x14ac:dyDescent="0.25">
      <c r="A73" s="278"/>
      <c r="B73" s="280"/>
      <c r="C73" s="89" t="s">
        <v>78</v>
      </c>
      <c r="D73" s="270" t="s">
        <v>94</v>
      </c>
      <c r="E73" s="271"/>
      <c r="F73" s="271"/>
      <c r="G73" s="167">
        <v>2226.66</v>
      </c>
      <c r="H73" s="168">
        <v>0</v>
      </c>
      <c r="I73" s="166">
        <f t="shared" si="7"/>
        <v>0</v>
      </c>
      <c r="J73" s="181">
        <f t="shared" si="8"/>
        <v>2226.66</v>
      </c>
    </row>
    <row r="74" spans="1:10" ht="18" customHeight="1" x14ac:dyDescent="0.25">
      <c r="A74" s="84">
        <v>3314</v>
      </c>
      <c r="B74" s="86">
        <v>5229</v>
      </c>
      <c r="C74" s="89" t="s">
        <v>10</v>
      </c>
      <c r="D74" s="270" t="s">
        <v>95</v>
      </c>
      <c r="E74" s="271"/>
      <c r="F74" s="271"/>
      <c r="G74" s="167">
        <v>550</v>
      </c>
      <c r="H74" s="168">
        <v>0</v>
      </c>
      <c r="I74" s="166">
        <f t="shared" si="7"/>
        <v>0</v>
      </c>
      <c r="J74" s="181">
        <f t="shared" si="8"/>
        <v>550</v>
      </c>
    </row>
    <row r="75" spans="1:10" ht="18" customHeight="1" x14ac:dyDescent="0.25">
      <c r="A75" s="84">
        <v>3419</v>
      </c>
      <c r="B75" s="86">
        <v>5222</v>
      </c>
      <c r="C75" s="89" t="s">
        <v>11</v>
      </c>
      <c r="D75" s="270" t="s">
        <v>82</v>
      </c>
      <c r="E75" s="271"/>
      <c r="F75" s="271"/>
      <c r="G75" s="167">
        <v>420000</v>
      </c>
      <c r="H75" s="168">
        <v>0</v>
      </c>
      <c r="I75" s="166">
        <f t="shared" si="7"/>
        <v>0</v>
      </c>
      <c r="J75" s="181">
        <f t="shared" si="8"/>
        <v>420000</v>
      </c>
    </row>
    <row r="76" spans="1:10" ht="18" customHeight="1" x14ac:dyDescent="0.25">
      <c r="A76" s="84">
        <v>3419</v>
      </c>
      <c r="B76" s="86">
        <v>6349</v>
      </c>
      <c r="C76" s="89" t="s">
        <v>81</v>
      </c>
      <c r="D76" s="270" t="s">
        <v>96</v>
      </c>
      <c r="E76" s="271"/>
      <c r="F76" s="271"/>
      <c r="G76" s="167">
        <v>20000</v>
      </c>
      <c r="H76" s="168">
        <v>0</v>
      </c>
      <c r="I76" s="166">
        <f t="shared" si="7"/>
        <v>0</v>
      </c>
      <c r="J76" s="181">
        <f t="shared" si="8"/>
        <v>20000</v>
      </c>
    </row>
    <row r="77" spans="1:10" ht="18" customHeight="1" x14ac:dyDescent="0.25">
      <c r="A77" s="84">
        <v>3421</v>
      </c>
      <c r="B77" s="86">
        <v>5222</v>
      </c>
      <c r="C77" s="89" t="s">
        <v>11</v>
      </c>
      <c r="D77" s="270" t="s">
        <v>83</v>
      </c>
      <c r="E77" s="271"/>
      <c r="F77" s="271"/>
      <c r="G77" s="167">
        <v>5000</v>
      </c>
      <c r="H77" s="168">
        <v>0</v>
      </c>
      <c r="I77" s="166">
        <f t="shared" si="7"/>
        <v>0</v>
      </c>
      <c r="J77" s="181">
        <f t="shared" si="8"/>
        <v>5000</v>
      </c>
    </row>
    <row r="78" spans="1:10" ht="18" customHeight="1" x14ac:dyDescent="0.25">
      <c r="A78" s="84">
        <v>3900</v>
      </c>
      <c r="B78" s="86">
        <v>5222</v>
      </c>
      <c r="C78" s="89" t="s">
        <v>11</v>
      </c>
      <c r="D78" s="272" t="s">
        <v>84</v>
      </c>
      <c r="E78" s="273"/>
      <c r="F78" s="274"/>
      <c r="G78" s="167">
        <v>15000</v>
      </c>
      <c r="H78" s="168">
        <v>0</v>
      </c>
      <c r="I78" s="166">
        <f t="shared" si="7"/>
        <v>0</v>
      </c>
      <c r="J78" s="181">
        <f t="shared" si="8"/>
        <v>15000</v>
      </c>
    </row>
    <row r="79" spans="1:10" ht="18" customHeight="1" x14ac:dyDescent="0.25">
      <c r="A79" s="84">
        <v>3900</v>
      </c>
      <c r="B79" s="86">
        <v>5222</v>
      </c>
      <c r="C79" s="89" t="s">
        <v>11</v>
      </c>
      <c r="D79" s="272" t="s">
        <v>85</v>
      </c>
      <c r="E79" s="273"/>
      <c r="F79" s="274"/>
      <c r="G79" s="167">
        <v>15000</v>
      </c>
      <c r="H79" s="168">
        <v>0</v>
      </c>
      <c r="I79" s="166">
        <f t="shared" si="7"/>
        <v>0</v>
      </c>
      <c r="J79" s="181">
        <f t="shared" si="8"/>
        <v>15000</v>
      </c>
    </row>
    <row r="80" spans="1:10" ht="23.45" customHeight="1" x14ac:dyDescent="0.25">
      <c r="A80" s="84">
        <v>3900</v>
      </c>
      <c r="B80" s="86">
        <v>6323</v>
      </c>
      <c r="C80" s="89" t="s">
        <v>68</v>
      </c>
      <c r="D80" s="270" t="s">
        <v>86</v>
      </c>
      <c r="E80" s="271"/>
      <c r="F80" s="271"/>
      <c r="G80" s="167">
        <v>20000</v>
      </c>
      <c r="H80" s="168">
        <v>0</v>
      </c>
      <c r="I80" s="166">
        <f t="shared" si="7"/>
        <v>0</v>
      </c>
      <c r="J80" s="181">
        <f t="shared" si="8"/>
        <v>20000</v>
      </c>
    </row>
    <row r="81" spans="1:10" s="2" customFormat="1" ht="18" customHeight="1" x14ac:dyDescent="0.25">
      <c r="A81" s="84">
        <v>6171</v>
      </c>
      <c r="B81" s="86">
        <v>5221</v>
      </c>
      <c r="C81" s="89" t="s">
        <v>12</v>
      </c>
      <c r="D81" s="270" t="s">
        <v>97</v>
      </c>
      <c r="E81" s="271"/>
      <c r="F81" s="271"/>
      <c r="G81" s="167">
        <v>19961</v>
      </c>
      <c r="H81" s="168">
        <v>0</v>
      </c>
      <c r="I81" s="166">
        <f t="shared" si="7"/>
        <v>0</v>
      </c>
      <c r="J81" s="181">
        <f t="shared" si="8"/>
        <v>19961</v>
      </c>
    </row>
    <row r="82" spans="1:10" ht="18" customHeight="1" x14ac:dyDescent="0.25">
      <c r="A82" s="84">
        <v>6171</v>
      </c>
      <c r="B82" s="86">
        <v>5229</v>
      </c>
      <c r="C82" s="89" t="s">
        <v>10</v>
      </c>
      <c r="D82" s="270" t="s">
        <v>98</v>
      </c>
      <c r="E82" s="271"/>
      <c r="F82" s="271"/>
      <c r="G82" s="167">
        <v>7488</v>
      </c>
      <c r="H82" s="168">
        <v>0</v>
      </c>
      <c r="I82" s="166">
        <f t="shared" si="7"/>
        <v>0</v>
      </c>
      <c r="J82" s="181">
        <f t="shared" si="8"/>
        <v>7488</v>
      </c>
    </row>
    <row r="83" spans="1:10" ht="18" customHeight="1" x14ac:dyDescent="0.25">
      <c r="A83" s="84">
        <v>6171</v>
      </c>
      <c r="B83" s="86">
        <v>5321</v>
      </c>
      <c r="C83" s="89" t="s">
        <v>13</v>
      </c>
      <c r="D83" s="270" t="s">
        <v>87</v>
      </c>
      <c r="E83" s="271"/>
      <c r="F83" s="271"/>
      <c r="G83" s="167">
        <v>30000</v>
      </c>
      <c r="H83" s="168">
        <v>0</v>
      </c>
      <c r="I83" s="166">
        <f t="shared" si="7"/>
        <v>0</v>
      </c>
      <c r="J83" s="181">
        <f t="shared" si="8"/>
        <v>30000</v>
      </c>
    </row>
    <row r="84" spans="1:10" ht="18" customHeight="1" thickBot="1" x14ac:dyDescent="0.3">
      <c r="A84" s="85">
        <v>6171</v>
      </c>
      <c r="B84" s="87">
        <v>5329</v>
      </c>
      <c r="C84" s="90" t="s">
        <v>14</v>
      </c>
      <c r="D84" s="275" t="s">
        <v>88</v>
      </c>
      <c r="E84" s="276"/>
      <c r="F84" s="276"/>
      <c r="G84" s="169">
        <v>39220</v>
      </c>
      <c r="H84" s="168">
        <v>0</v>
      </c>
      <c r="I84" s="166">
        <f t="shared" si="7"/>
        <v>0</v>
      </c>
      <c r="J84" s="181">
        <f t="shared" si="8"/>
        <v>39220</v>
      </c>
    </row>
    <row r="85" spans="1:10" ht="15.75" thickBot="1" x14ac:dyDescent="0.3">
      <c r="A85" s="269" t="s">
        <v>23</v>
      </c>
      <c r="B85" s="269"/>
      <c r="C85" s="269"/>
      <c r="D85" s="269"/>
      <c r="E85" s="269"/>
      <c r="G85" s="170">
        <f>SUM(G66:G84)</f>
        <v>3899251.4800000004</v>
      </c>
      <c r="H85" s="171">
        <f t="shared" ref="H85:J85" si="9">SUM(H66:H84)</f>
        <v>0</v>
      </c>
      <c r="I85" s="170">
        <f t="shared" si="9"/>
        <v>0</v>
      </c>
      <c r="J85" s="172">
        <f t="shared" si="9"/>
        <v>3899251.4800000004</v>
      </c>
    </row>
    <row r="86" spans="1:10" s="1" customFormat="1" x14ac:dyDescent="0.25">
      <c r="F86" s="37"/>
      <c r="G86" s="39"/>
    </row>
  </sheetData>
  <mergeCells count="51">
    <mergeCell ref="C11:D11"/>
    <mergeCell ref="C3:D3"/>
    <mergeCell ref="A4:C4"/>
    <mergeCell ref="A7:G8"/>
    <mergeCell ref="C9:D9"/>
    <mergeCell ref="C10:D10"/>
    <mergeCell ref="B39:C39"/>
    <mergeCell ref="C12:D12"/>
    <mergeCell ref="A13:D13"/>
    <mergeCell ref="A15:D15"/>
    <mergeCell ref="I15:J15"/>
    <mergeCell ref="B30:C30"/>
    <mergeCell ref="B31:C31"/>
    <mergeCell ref="B33:C33"/>
    <mergeCell ref="B34:C34"/>
    <mergeCell ref="B35:C35"/>
    <mergeCell ref="B36:C36"/>
    <mergeCell ref="B37:C37"/>
    <mergeCell ref="I52:J52"/>
    <mergeCell ref="D65:F65"/>
    <mergeCell ref="D66:F66"/>
    <mergeCell ref="B40:C40"/>
    <mergeCell ref="A41:C41"/>
    <mergeCell ref="A42:F42"/>
    <mergeCell ref="A43:D43"/>
    <mergeCell ref="A44:G44"/>
    <mergeCell ref="A46:G47"/>
    <mergeCell ref="A72:A73"/>
    <mergeCell ref="B72:B73"/>
    <mergeCell ref="D72:F72"/>
    <mergeCell ref="D73:F73"/>
    <mergeCell ref="C49:D49"/>
    <mergeCell ref="A50:C50"/>
    <mergeCell ref="A52:E52"/>
    <mergeCell ref="D67:F67"/>
    <mergeCell ref="D68:F68"/>
    <mergeCell ref="D69:F69"/>
    <mergeCell ref="D70:F70"/>
    <mergeCell ref="D71:F71"/>
    <mergeCell ref="A85:E85"/>
    <mergeCell ref="D74:F74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84:F84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2022</vt:lpstr>
      <vt:lpstr>Rozpočtové opatření č. 3</vt:lpstr>
      <vt:lpstr>Příloha RO č. 3</vt:lpstr>
      <vt:lpstr>'Přehled o stavu rozpočtu 2022'!Názvy_tisku</vt:lpstr>
      <vt:lpstr>'Rozpočtové opatření č. 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2022-06-01T13:21:45Z</cp:lastPrinted>
  <dcterms:created xsi:type="dcterms:W3CDTF">2021-02-27T14:36:32Z</dcterms:created>
  <dcterms:modified xsi:type="dcterms:W3CDTF">2024-01-11T07:17:46Z</dcterms:modified>
</cp:coreProperties>
</file>