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30" yWindow="570" windowWidth="17895" windowHeight="6600" activeTab="2"/>
  </bookViews>
  <sheets>
    <sheet name="Přehled o stavu rozpočtu 2022" sheetId="25" r:id="rId1"/>
    <sheet name="Rozpočtové opatření č. 4 " sheetId="37" r:id="rId2"/>
    <sheet name="Příloha RO č. 4" sheetId="32" r:id="rId3"/>
  </sheets>
  <definedNames>
    <definedName name="_xlnm.Print_Titles" localSheetId="0">'Přehled o stavu rozpočtu 2022'!$1:$2</definedName>
    <definedName name="_xlnm.Print_Titles" localSheetId="1">'Rozpočtové opatření č. 4 '!$1:$2</definedName>
  </definedNames>
  <calcPr calcId="145621"/>
</workbook>
</file>

<file path=xl/calcChain.xml><?xml version="1.0" encoding="utf-8"?>
<calcChain xmlns="http://schemas.openxmlformats.org/spreadsheetml/2006/main">
  <c r="I42" i="32" l="1"/>
  <c r="D59" i="25"/>
  <c r="D58" i="25"/>
  <c r="M8" i="37" l="1"/>
  <c r="L8" i="37"/>
  <c r="E24" i="25" l="1"/>
  <c r="E13" i="25"/>
  <c r="I4" i="32" l="1"/>
  <c r="J4" i="32" l="1"/>
  <c r="H85" i="32"/>
  <c r="G85" i="32"/>
  <c r="I84" i="32"/>
  <c r="J84" i="32" s="1"/>
  <c r="J83" i="32"/>
  <c r="I83" i="32"/>
  <c r="I82" i="32"/>
  <c r="J82" i="32" s="1"/>
  <c r="J81" i="32"/>
  <c r="I81" i="32"/>
  <c r="I80" i="32"/>
  <c r="J80" i="32" s="1"/>
  <c r="J79" i="32"/>
  <c r="I79" i="32"/>
  <c r="I78" i="32"/>
  <c r="J78" i="32" s="1"/>
  <c r="J77" i="32"/>
  <c r="I77" i="32"/>
  <c r="I76" i="32"/>
  <c r="J76" i="32" s="1"/>
  <c r="J75" i="32"/>
  <c r="I75" i="32"/>
  <c r="I74" i="32"/>
  <c r="J74" i="32" s="1"/>
  <c r="J73" i="32"/>
  <c r="I73" i="32"/>
  <c r="I72" i="32"/>
  <c r="J72" i="32" s="1"/>
  <c r="J71" i="32"/>
  <c r="I71" i="32"/>
  <c r="I70" i="32"/>
  <c r="J70" i="32" s="1"/>
  <c r="J69" i="32"/>
  <c r="I69" i="32"/>
  <c r="I68" i="32"/>
  <c r="J68" i="32" s="1"/>
  <c r="J67" i="32"/>
  <c r="I67" i="32"/>
  <c r="I66" i="32"/>
  <c r="J66" i="32" s="1"/>
  <c r="I50" i="32"/>
  <c r="H50" i="32"/>
  <c r="G50" i="32"/>
  <c r="F50" i="32"/>
  <c r="E50" i="32"/>
  <c r="J49" i="32"/>
  <c r="J50" i="32" s="1"/>
  <c r="J43" i="32"/>
  <c r="J42" i="32"/>
  <c r="H41" i="32"/>
  <c r="G41" i="32"/>
  <c r="F41" i="32"/>
  <c r="E41" i="32"/>
  <c r="J40" i="32"/>
  <c r="J39" i="32"/>
  <c r="I38" i="32"/>
  <c r="J38" i="32" s="1"/>
  <c r="I37" i="32"/>
  <c r="J37" i="32" s="1"/>
  <c r="I36" i="32"/>
  <c r="J36" i="32" s="1"/>
  <c r="I35" i="32"/>
  <c r="J35" i="32" s="1"/>
  <c r="I34" i="32"/>
  <c r="J34" i="32" s="1"/>
  <c r="J33" i="32"/>
  <c r="I32" i="32"/>
  <c r="J32" i="32" s="1"/>
  <c r="I31" i="32"/>
  <c r="J31" i="32" s="1"/>
  <c r="H13" i="32"/>
  <c r="G13" i="32"/>
  <c r="F13" i="32"/>
  <c r="E13" i="32"/>
  <c r="J12" i="32"/>
  <c r="I12" i="32"/>
  <c r="I11" i="32"/>
  <c r="J11" i="32" s="1"/>
  <c r="J10" i="32"/>
  <c r="I10" i="32"/>
  <c r="J13" i="32" l="1"/>
  <c r="J41" i="32"/>
  <c r="I52" i="32" s="1"/>
  <c r="I15" i="32"/>
  <c r="J85" i="32"/>
  <c r="I41" i="32"/>
  <c r="I13" i="32"/>
  <c r="I85" i="32"/>
  <c r="C59" i="25" l="1"/>
  <c r="C58" i="25"/>
  <c r="D67" i="25" l="1"/>
  <c r="C71" i="25"/>
  <c r="E66" i="25"/>
  <c r="E65" i="25"/>
  <c r="E64" i="25"/>
  <c r="C63" i="25"/>
  <c r="C67" i="25" s="1"/>
  <c r="E30" i="25"/>
  <c r="D71" i="25"/>
  <c r="D60" i="25" l="1"/>
  <c r="D70" i="25"/>
  <c r="D72" i="25" s="1"/>
  <c r="E58" i="25"/>
  <c r="C70" i="25"/>
  <c r="C72" i="25" s="1"/>
  <c r="C60" i="25"/>
  <c r="E59" i="25"/>
  <c r="E71" i="25" s="1"/>
  <c r="E63" i="25"/>
  <c r="E67" i="25" s="1"/>
  <c r="E60" i="25" l="1"/>
  <c r="E70" i="25"/>
  <c r="E72" i="25" s="1"/>
</calcChain>
</file>

<file path=xl/sharedStrings.xml><?xml version="1.0" encoding="utf-8"?>
<sst xmlns="http://schemas.openxmlformats.org/spreadsheetml/2006/main" count="224" uniqueCount="150">
  <si>
    <t>I. ROZPOČTOVÉ PŘÍJMY</t>
  </si>
  <si>
    <t>Paragraf</t>
  </si>
  <si>
    <t>Položka</t>
  </si>
  <si>
    <t>Text</t>
  </si>
  <si>
    <t>0000</t>
  </si>
  <si>
    <t>6171</t>
  </si>
  <si>
    <t>Činnost místní správy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</si>
  <si>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</si>
  <si>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</si>
  <si>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</si>
  <si>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</si>
  <si>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</si>
  <si>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</si>
  <si>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</si>
  <si>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</si>
  <si>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</si>
  <si>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</si>
  <si>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</si>
  <si>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</si>
  <si>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</si>
  <si>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Finanční operace</t>
  </si>
  <si>
    <t>Ostatní činnosti</t>
  </si>
  <si>
    <t>FINANCOVÁNÍ</t>
  </si>
  <si>
    <t>Zpracovala : Pavlína Minářová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</si>
  <si>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</si>
  <si>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</si>
  <si>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</si>
  <si>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</si>
  <si>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</si>
  <si>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</si>
  <si>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</si>
  <si>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</si>
  <si>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</si>
  <si>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</si>
  <si>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</si>
  <si>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</si>
  <si>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</si>
  <si>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</si>
  <si>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</si>
  <si>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</si>
  <si>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</si>
  <si>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</si>
  <si>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</si>
  <si>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</si>
  <si>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</si>
  <si>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</si>
  <si>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</si>
  <si>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</si>
  <si>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</si>
  <si>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Arial"/>
        <family val="2"/>
        <charset val="238"/>
      </rPr>
      <t>Poznámka: (-) = úspora</t>
    </r>
  </si>
  <si>
    <t>PŘÍJMY 2022 celkem (+)</t>
  </si>
  <si>
    <t>VÝDAJE 2022 celkem (-)</t>
  </si>
  <si>
    <t>Rozpočet  schválený 2022</t>
  </si>
  <si>
    <t>Úpravený rozpočet 2021</t>
  </si>
  <si>
    <t>Stav k 31.12.2021 (skutečnost)</t>
  </si>
  <si>
    <t>ROZPOČET na ROK 2022</t>
  </si>
  <si>
    <t>8124</t>
  </si>
  <si>
    <t>Uhrazené splátky dlouhod. přijatých půjček (-)</t>
  </si>
  <si>
    <t xml:space="preserve">Odvětvové třídění RS </t>
  </si>
  <si>
    <t>Civilní připravenost na krizové stavy</t>
  </si>
  <si>
    <t>Požární ochrana a IZS</t>
  </si>
  <si>
    <t>103x</t>
  </si>
  <si>
    <t>52xx</t>
  </si>
  <si>
    <t>55xx</t>
  </si>
  <si>
    <t>63xx</t>
  </si>
  <si>
    <t>64xx</t>
  </si>
  <si>
    <t>3xxx</t>
  </si>
  <si>
    <t>Služby pro obyvatelstvo</t>
  </si>
  <si>
    <t>Investiční transfery církvím a nábož.společnostem</t>
  </si>
  <si>
    <t>611x</t>
  </si>
  <si>
    <t>Zastupitelské orgány a volby</t>
  </si>
  <si>
    <t>FINANCOVÁNÍ CELKEM CELKEM</t>
  </si>
  <si>
    <t>2xxx</t>
  </si>
  <si>
    <t>Průmyslová a ostatní odvětví hospodářství</t>
  </si>
  <si>
    <t>pol. 8123</t>
  </si>
  <si>
    <r>
      <rPr>
        <b/>
        <sz val="9"/>
        <color theme="1"/>
        <rFont val="Arial"/>
        <family val="2"/>
        <charset val="238"/>
      </rPr>
      <t>VÝDAJE - ZÁVAZNÝ UKAZATEL - odvětvové třídění RS</t>
    </r>
    <r>
      <rPr>
        <sz val="9"/>
        <color theme="1"/>
        <rFont val="Arial"/>
        <family val="2"/>
        <charset val="238"/>
      </rPr>
      <t xml:space="preserve"> v rozsahu dle výše uvedeného třídění + </t>
    </r>
    <r>
      <rPr>
        <b/>
        <sz val="9"/>
        <color theme="1"/>
        <rFont val="Arial"/>
        <family val="2"/>
        <charset val="238"/>
      </rPr>
      <t>"Finanční vztahy k jiným osobám"</t>
    </r>
  </si>
  <si>
    <r>
      <rPr>
        <b/>
        <sz val="12"/>
        <color theme="1"/>
        <rFont val="Arial"/>
        <family val="2"/>
        <charset val="238"/>
      </rPr>
      <t>Finanční vztahy k jiným osobám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sz val="7"/>
        <color theme="1"/>
        <rFont val="Arial"/>
        <family val="2"/>
        <charset val="238"/>
      </rPr>
      <t>(vč. příspěvků a dotací příspěvkové organizaci)</t>
    </r>
    <r>
      <rPr>
        <b/>
        <sz val="10"/>
        <color theme="1"/>
        <rFont val="Arial"/>
        <family val="2"/>
        <charset val="238"/>
      </rPr>
      <t xml:space="preserve"> - ZÁVAZNÝ UKAZATEL ROZPOČTU</t>
    </r>
  </si>
  <si>
    <t>Součást výše uvedeného odvětvové třídění RS.</t>
  </si>
  <si>
    <t>Neinvest.transfery zřízeným příspěvkovým org.</t>
  </si>
  <si>
    <t>Neinvestiční příspěvky zřízeným přísp.org.</t>
  </si>
  <si>
    <t>Příjemce - účel</t>
  </si>
  <si>
    <r>
      <t>Ostatní inv.transfery veř.rozp.územní úrovně</t>
    </r>
    <r>
      <rPr>
        <b/>
        <sz val="6"/>
        <rFont val="Arial"/>
        <family val="2"/>
        <charset val="238"/>
      </rPr>
      <t xml:space="preserve"> ZJ 035</t>
    </r>
  </si>
  <si>
    <t>TJ SOKOL Štíty, spolek - transfery na činnost roku 2022</t>
  </si>
  <si>
    <t>DMM Tetřívci Štíty - fin.dar na prac.pomůcky pro děti kroužku DMM Tetřívci</t>
  </si>
  <si>
    <t>Crhovská chasa - na pořádání spol., kultur. a sport. akcí v roce 2022</t>
  </si>
  <si>
    <t>Klub seniorů Štíty, z.s. - na poř. přednášek, kult.akcí, ... v roce 2022</t>
  </si>
  <si>
    <t>Charita Zábřeh - inv.dar na zajištění mobility pracovníků terénních soci.a zdrav.služeb - kofinancování invest.projektů obnovvy vozového parku</t>
  </si>
  <si>
    <t>Město Zábřeh - za řešení přestupků</t>
  </si>
  <si>
    <t>Mikroregion Zábřežsko - členský příspěvek za rok 2022</t>
  </si>
  <si>
    <t xml:space="preserve">SVOL, komora obecních lesů - členský příspěvek na rok 2022 </t>
  </si>
  <si>
    <t>SDRUŽENÍ CESTOVNÍHO RUCHU Jeseníky - člen.příspěvek na rok 2022</t>
  </si>
  <si>
    <t>Asociace turistických informačních center - člen.příspěvek na rok 2022</t>
  </si>
  <si>
    <t>ZŠ a MŠ Štíty - příspěvek na provoz ZŠ  a MŠ od zřizovatele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</si>
  <si>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120513014</t>
    </r>
    <r>
      <rPr>
        <sz val="8"/>
        <rFont val="Arial"/>
        <family val="2"/>
        <charset val="238"/>
      </rPr>
      <t xml:space="preserve"> 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</si>
  <si>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120113014</t>
    </r>
    <r>
      <rPr>
        <sz val="8"/>
        <rFont val="Arial"/>
        <family val="2"/>
        <charset val="238"/>
      </rPr>
      <t xml:space="preserve"> (nár.podíl)</t>
    </r>
  </si>
  <si>
    <t xml:space="preserve">Svaz knihovníků a informačních pracovníků - členský příspěvek 2022 </t>
  </si>
  <si>
    <t xml:space="preserve">Sdružení obcí Orlicko - inv.dar na nákup sněh.pásového vozidla - rolby  </t>
  </si>
  <si>
    <t xml:space="preserve">MAS Horní Pomoraví, o.p.s. - členský příspěvek v za rok 2022 </t>
  </si>
  <si>
    <t>Sdružení místních samospráv ČR, z. s. - členský příspěvek na rok 2022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</si>
  <si>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</si>
  <si>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</si>
  <si>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23.03.2022: </t>
    </r>
  </si>
  <si>
    <t>622x</t>
  </si>
  <si>
    <t>Zahraniční pomoc a mezinárodní spolupráce j.n.</t>
  </si>
  <si>
    <t>VÝDAJE vč. FINANCOVÁNÍ CELKEM</t>
  </si>
  <si>
    <t>Investiční výdaje (6xxx)</t>
  </si>
  <si>
    <t>Neinvestiční výdaje (5xxx)</t>
  </si>
  <si>
    <t>Neinvestiční transfery cizím p.o.</t>
  </si>
  <si>
    <t xml:space="preserve">KIDSOK - příspěvek na dopravní obslužnost na rok 2022 </t>
  </si>
  <si>
    <r>
      <t xml:space="preserve">Neinvestiční transfery krajům </t>
    </r>
    <r>
      <rPr>
        <b/>
        <sz val="6"/>
        <rFont val="Arial"/>
        <family val="2"/>
        <charset val="238"/>
      </rPr>
      <t>ZJ 035</t>
    </r>
  </si>
  <si>
    <t xml:space="preserve">Pardubický kraj - příspěvek na dopravní obslužnost na rok 2022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</si>
  <si>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1/2022 - RMě Štíty č. 79 dne 06.04.2022: 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</si>
  <si>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</si>
  <si>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</si>
  <si>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</si>
  <si>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t>Rozpočtové změny 2022</t>
  </si>
  <si>
    <t>Rozpočet upravený 2022</t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</si>
  <si>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</si>
  <si>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</si>
  <si>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</si>
  <si>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</si>
  <si>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</si>
  <si>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</si>
  <si>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</si>
  <si>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</si>
  <si>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</si>
  <si>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</si>
  <si>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</si>
  <si>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</si>
  <si>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</si>
  <si>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</si>
  <si>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</si>
  <si>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</t>
  </si>
  <si>
    <t>Celkem</t>
  </si>
  <si>
    <t>ROZPOČTOVÉ OPATŘENÍ aktuální</t>
  </si>
  <si>
    <t>¯</t>
  </si>
  <si>
    <t>Rozpočtové změny 2022 celkem</t>
  </si>
  <si>
    <t>ROZPOČET UPRAVENÝ na ROK 2022</t>
  </si>
  <si>
    <t>003xxx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</si>
  <si>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č. 21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</si>
  <si>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2/2022 - RMě Štíty č. 80 dne 21.04.2022: </t>
    </r>
  </si>
  <si>
    <t>0064xx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</si>
  <si>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3/2022 - RMě Štíty č. 81 dne 04.05.2022: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</si>
  <si>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4/2022 - RMě Štíty č. 82 dne 18.05.2022: </t>
    </r>
  </si>
  <si>
    <t xml:space="preserve">1) Změny rozpočtu - vlastní: </t>
  </si>
  <si>
    <t>6xxx</t>
  </si>
  <si>
    <t>Služby pro obyvatelstvo - investiční výdaje</t>
  </si>
  <si>
    <t>Ostatní činnosti - investiční výdaje</t>
  </si>
  <si>
    <t xml:space="preserve"> (±344.850,- Kč)</t>
  </si>
  <si>
    <t>RO č. 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</si>
</sst>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0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b/>
      <i/>
      <sz val="6"/>
      <color rgb="FF000000"/>
      <name val="Arial"/>
      <family val="2"/>
      <charset val="238"/>
    </font>
    <font>
      <b/>
      <i/>
      <sz val="7.5"/>
      <name val="Arial"/>
      <family val="2"/>
      <charset val="238"/>
    </font>
    <font>
      <b/>
      <sz val="7.5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9499999999999993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i/>
      <sz val="8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u/>
      <sz val="12.5"/>
      <color rgb="FF000080"/>
      <name val="Arial"/>
      <family val="2"/>
      <charset val="238"/>
    </font>
    <font>
      <b/>
      <u/>
      <sz val="7"/>
      <name val="Arial"/>
      <family val="2"/>
      <charset val="238"/>
    </font>
    <font>
      <b/>
      <u/>
      <sz val="12.5"/>
      <name val="Arial"/>
      <family val="2"/>
      <charset val="238"/>
    </font>
    <font>
      <b/>
      <i/>
      <sz val="6"/>
      <name val="Arial"/>
      <family val="2"/>
      <charset val="238"/>
    </font>
    <font>
      <sz val="8.9499999999999993"/>
      <name val="Arial"/>
      <family val="2"/>
      <charset val="238"/>
    </font>
    <font>
      <sz val="7"/>
      <name val="Arial"/>
      <family val="2"/>
      <charset val="238"/>
    </font>
    <font>
      <b/>
      <sz val="10.65"/>
      <color indexed="18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u/>
      <sz val="12.5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.5"/>
      <color rgb="FF000080"/>
      <name val="Arial"/>
      <family val="2"/>
      <charset val="238"/>
    </font>
    <font>
      <b/>
      <sz val="9"/>
      <color rgb="FF00008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0080"/>
      <name val="Arial"/>
      <family val="2"/>
      <charset val="238"/>
    </font>
    <font>
      <b/>
      <sz val="7"/>
      <color indexed="1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theme="1"/>
      <name val="Calibri"/>
      <family val="2"/>
      <scheme val="minor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7"/>
      <name val="Arial"/>
      <family val="2"/>
      <charset val="238"/>
    </font>
    <font>
      <b/>
      <sz val="7"/>
      <name val="Symbol"/>
      <family val="1"/>
      <charset val="2"/>
    </font>
    <font>
      <sz val="9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u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indexed="43"/>
        <bgColor indexed="47"/>
      </patternFill>
    </fill>
    <fill>
      <patternFill patternType="solid">
        <fgColor theme="0" tint="-4.9989318521683403E-2"/>
        <bgColor indexed="64"/>
      </patternFill>
    </fill>
  </fills>
  <borders count="12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</borders>
  <cellStyleXfs count="8">
    <xf numFmtId="0" fontId="0" fillId="0" borderId="0"/>
    <xf numFmtId="0" fontId="2" fillId="0" borderId="0"/>
    <xf numFmtId="0" fontId="8" fillId="0" borderId="0"/>
    <xf numFmtId="0" fontId="38" fillId="0" borderId="0"/>
    <xf numFmtId="0" fontId="1" fillId="0" borderId="0"/>
    <xf numFmtId="0" fontId="61" fillId="0" borderId="0"/>
    <xf numFmtId="0" fontId="2" fillId="0" borderId="0"/>
    <xf numFmtId="0" fontId="92" fillId="0" borderId="0"/>
  </cellStyleXfs>
  <cellXfs count="290">
    <xf numFmtId="0" fontId="0" fillId="0" borderId="0" xfId="0"/>
    <xf numFmtId="0" fontId="2" fillId="0" borderId="0" xfId="1"/>
    <xf numFmtId="0" fontId="9" fillId="0" borderId="0" xfId="0" applyFont="1"/>
    <xf numFmtId="0" fontId="10" fillId="0" borderId="0" xfId="0" applyFont="1"/>
    <xf numFmtId="2" fontId="3" fillId="2" borderId="11" xfId="0" applyNumberFormat="1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3" fillId="0" borderId="0" xfId="0" applyNumberFormat="1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165" fontId="16" fillId="0" borderId="0" xfId="0" applyNumberFormat="1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justify" vertical="center"/>
    </xf>
    <xf numFmtId="0" fontId="21" fillId="0" borderId="0" xfId="0" applyFont="1" applyFill="1" applyAlignment="1" applyProtection="1">
      <alignment vertical="center"/>
    </xf>
    <xf numFmtId="165" fontId="13" fillId="5" borderId="14" xfId="0" applyNumberFormat="1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horizontal="justify" vertical="center"/>
    </xf>
    <xf numFmtId="165" fontId="13" fillId="5" borderId="0" xfId="0" applyNumberFormat="1" applyFont="1" applyFill="1" applyAlignment="1" applyProtection="1">
      <alignment vertical="center"/>
    </xf>
    <xf numFmtId="3" fontId="27" fillId="6" borderId="15" xfId="0" applyNumberFormat="1" applyFont="1" applyFill="1" applyBorder="1" applyAlignment="1" applyProtection="1">
      <alignment horizontal="center" vertical="center" wrapText="1"/>
    </xf>
    <xf numFmtId="165" fontId="29" fillId="5" borderId="17" xfId="0" applyNumberFormat="1" applyFont="1" applyFill="1" applyBorder="1" applyAlignment="1" applyProtection="1">
      <alignment vertical="center" wrapText="1"/>
    </xf>
    <xf numFmtId="165" fontId="29" fillId="5" borderId="18" xfId="0" applyNumberFormat="1" applyFont="1" applyFill="1" applyBorder="1" applyAlignment="1" applyProtection="1">
      <alignment vertical="center" wrapText="1"/>
    </xf>
    <xf numFmtId="165" fontId="24" fillId="6" borderId="15" xfId="0" applyNumberFormat="1" applyFont="1" applyFill="1" applyBorder="1" applyAlignment="1" applyProtection="1">
      <alignment vertical="center" wrapText="1"/>
    </xf>
    <xf numFmtId="0" fontId="30" fillId="0" borderId="14" xfId="0" applyFont="1" applyFill="1" applyBorder="1" applyAlignment="1" applyProtection="1">
      <alignment horizontal="center" vertical="center"/>
    </xf>
    <xf numFmtId="0" fontId="29" fillId="0" borderId="6" xfId="0" applyFont="1" applyFill="1" applyBorder="1" applyAlignment="1" applyProtection="1">
      <alignment vertical="center"/>
    </xf>
    <xf numFmtId="0" fontId="29" fillId="0" borderId="19" xfId="0" applyFont="1" applyFill="1" applyBorder="1" applyAlignment="1" applyProtection="1">
      <alignment vertical="center" wrapText="1"/>
    </xf>
    <xf numFmtId="165" fontId="29" fillId="5" borderId="20" xfId="0" applyNumberFormat="1" applyFont="1" applyFill="1" applyBorder="1" applyAlignment="1" applyProtection="1">
      <alignment horizontal="right" vertical="center" wrapText="1"/>
    </xf>
    <xf numFmtId="165" fontId="29" fillId="5" borderId="20" xfId="0" applyNumberFormat="1" applyFont="1" applyFill="1" applyBorder="1" applyAlignment="1" applyProtection="1">
      <alignment vertical="center" wrapText="1"/>
    </xf>
    <xf numFmtId="0" fontId="29" fillId="0" borderId="10" xfId="0" applyFont="1" applyFill="1" applyBorder="1" applyAlignment="1" applyProtection="1">
      <alignment vertical="center"/>
    </xf>
    <xf numFmtId="0" fontId="29" fillId="0" borderId="21" xfId="0" applyFont="1" applyFill="1" applyBorder="1" applyAlignment="1" applyProtection="1">
      <alignment vertical="center" wrapText="1"/>
    </xf>
    <xf numFmtId="165" fontId="29" fillId="0" borderId="16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Alignment="1" applyProtection="1">
      <alignment vertical="center"/>
    </xf>
    <xf numFmtId="166" fontId="29" fillId="0" borderId="0" xfId="0" applyNumberFormat="1" applyFont="1" applyFill="1" applyAlignment="1" applyProtection="1">
      <alignment vertical="center"/>
    </xf>
    <xf numFmtId="165" fontId="29" fillId="5" borderId="22" xfId="0" applyNumberFormat="1" applyFont="1" applyFill="1" applyBorder="1" applyAlignment="1" applyProtection="1">
      <alignment vertical="center" wrapText="1"/>
    </xf>
    <xf numFmtId="165" fontId="29" fillId="5" borderId="23" xfId="0" applyNumberFormat="1" applyFont="1" applyFill="1" applyBorder="1" applyAlignment="1" applyProtection="1">
      <alignment vertical="center" wrapText="1"/>
    </xf>
    <xf numFmtId="165" fontId="24" fillId="6" borderId="15" xfId="0" applyNumberFormat="1" applyFont="1" applyFill="1" applyBorder="1" applyAlignment="1" applyProtection="1">
      <alignment vertical="center"/>
    </xf>
    <xf numFmtId="165" fontId="6" fillId="0" borderId="0" xfId="0" applyNumberFormat="1" applyFont="1" applyFill="1" applyAlignment="1" applyProtection="1">
      <alignment vertical="center"/>
    </xf>
    <xf numFmtId="164" fontId="46" fillId="2" borderId="12" xfId="0" applyNumberFormat="1" applyFont="1" applyFill="1" applyBorder="1" applyAlignment="1">
      <alignment horizontal="right" vertical="center" wrapText="1"/>
    </xf>
    <xf numFmtId="2" fontId="49" fillId="0" borderId="0" xfId="0" applyNumberFormat="1" applyFont="1" applyAlignment="1">
      <alignment horizontal="left" vertical="center"/>
    </xf>
    <xf numFmtId="164" fontId="50" fillId="0" borderId="0" xfId="0" applyNumberFormat="1" applyFont="1" applyAlignment="1">
      <alignment horizontal="left" vertical="center"/>
    </xf>
    <xf numFmtId="164" fontId="54" fillId="0" borderId="0" xfId="0" applyNumberFormat="1" applyFont="1" applyAlignment="1">
      <alignment vertical="center"/>
    </xf>
    <xf numFmtId="165" fontId="47" fillId="0" borderId="0" xfId="3" applyNumberFormat="1" applyFont="1" applyAlignment="1">
      <alignment vertical="center"/>
    </xf>
    <xf numFmtId="164" fontId="57" fillId="0" borderId="0" xfId="0" applyNumberFormat="1" applyFont="1" applyAlignment="1">
      <alignment vertical="center"/>
    </xf>
    <xf numFmtId="165" fontId="43" fillId="0" borderId="0" xfId="3" applyNumberFormat="1" applyFont="1" applyAlignment="1">
      <alignment horizontal="right"/>
    </xf>
    <xf numFmtId="2" fontId="58" fillId="0" borderId="0" xfId="0" applyNumberFormat="1" applyFont="1" applyAlignment="1">
      <alignment horizontal="left" vertical="center"/>
    </xf>
    <xf numFmtId="2" fontId="51" fillId="0" borderId="0" xfId="0" applyNumberFormat="1" applyFont="1" applyAlignment="1">
      <alignment horizontal="left" vertical="center"/>
    </xf>
    <xf numFmtId="164" fontId="54" fillId="0" borderId="0" xfId="1" applyNumberFormat="1" applyFont="1" applyAlignment="1">
      <alignment vertical="center"/>
    </xf>
    <xf numFmtId="164" fontId="57" fillId="0" borderId="0" xfId="1" applyNumberFormat="1" applyFont="1" applyAlignment="1">
      <alignment vertical="center"/>
    </xf>
    <xf numFmtId="164" fontId="45" fillId="4" borderId="8" xfId="0" applyNumberFormat="1" applyFont="1" applyFill="1" applyBorder="1" applyAlignment="1">
      <alignment horizontal="right" vertical="center"/>
    </xf>
    <xf numFmtId="0" fontId="0" fillId="4" borderId="0" xfId="0" applyFill="1"/>
    <xf numFmtId="164" fontId="48" fillId="0" borderId="0" xfId="3" applyNumberFormat="1" applyFont="1" applyAlignment="1">
      <alignment vertical="center" wrapText="1"/>
    </xf>
    <xf numFmtId="164" fontId="47" fillId="0" borderId="0" xfId="3" applyNumberFormat="1" applyFont="1" applyAlignment="1">
      <alignment vertical="center"/>
    </xf>
    <xf numFmtId="164" fontId="47" fillId="6" borderId="24" xfId="3" applyNumberFormat="1" applyFont="1" applyFill="1" applyBorder="1" applyAlignment="1">
      <alignment vertical="center" wrapText="1"/>
    </xf>
    <xf numFmtId="49" fontId="40" fillId="0" borderId="0" xfId="3" applyNumberFormat="1" applyFont="1" applyAlignment="1">
      <alignment vertical="center" wrapText="1"/>
    </xf>
    <xf numFmtId="164" fontId="47" fillId="0" borderId="0" xfId="3" applyNumberFormat="1" applyFont="1" applyAlignment="1">
      <alignment horizontal="right" vertical="center" wrapText="1"/>
    </xf>
    <xf numFmtId="164" fontId="43" fillId="0" borderId="0" xfId="3" applyNumberFormat="1" applyFont="1" applyAlignment="1">
      <alignment vertical="center"/>
    </xf>
    <xf numFmtId="164" fontId="43" fillId="0" borderId="0" xfId="3" applyNumberFormat="1" applyFont="1" applyAlignment="1">
      <alignment horizontal="right" vertical="center"/>
    </xf>
    <xf numFmtId="164" fontId="45" fillId="4" borderId="41" xfId="0" applyNumberFormat="1" applyFont="1" applyFill="1" applyBorder="1" applyAlignment="1">
      <alignment horizontal="right" vertical="center"/>
    </xf>
    <xf numFmtId="49" fontId="11" fillId="4" borderId="40" xfId="0" applyNumberFormat="1" applyFont="1" applyFill="1" applyBorder="1" applyAlignment="1">
      <alignment horizontal="left" vertical="center"/>
    </xf>
    <xf numFmtId="164" fontId="64" fillId="4" borderId="9" xfId="0" applyNumberFormat="1" applyFont="1" applyFill="1" applyBorder="1" applyAlignment="1">
      <alignment horizontal="right" vertical="center"/>
    </xf>
    <xf numFmtId="164" fontId="45" fillId="2" borderId="13" xfId="0" applyNumberFormat="1" applyFont="1" applyFill="1" applyBorder="1" applyAlignment="1">
      <alignment horizontal="right" vertical="center" wrapText="1"/>
    </xf>
    <xf numFmtId="164" fontId="68" fillId="10" borderId="37" xfId="0" applyNumberFormat="1" applyFont="1" applyFill="1" applyBorder="1" applyAlignment="1">
      <alignment vertical="center" wrapText="1"/>
    </xf>
    <xf numFmtId="49" fontId="11" fillId="4" borderId="6" xfId="0" applyNumberFormat="1" applyFont="1" applyFill="1" applyBorder="1" applyAlignment="1">
      <alignment horizontal="left" vertical="center"/>
    </xf>
    <xf numFmtId="164" fontId="64" fillId="4" borderId="7" xfId="0" applyNumberFormat="1" applyFont="1" applyFill="1" applyBorder="1" applyAlignment="1">
      <alignment horizontal="right" vertical="center"/>
    </xf>
    <xf numFmtId="49" fontId="11" fillId="4" borderId="42" xfId="0" applyNumberFormat="1" applyFont="1" applyFill="1" applyBorder="1" applyAlignment="1">
      <alignment horizontal="left" vertical="center"/>
    </xf>
    <xf numFmtId="164" fontId="64" fillId="4" borderId="24" xfId="0" applyNumberFormat="1" applyFont="1" applyFill="1" applyBorder="1" applyAlignment="1">
      <alignment horizontal="right" vertical="center"/>
    </xf>
    <xf numFmtId="164" fontId="45" fillId="4" borderId="43" xfId="0" applyNumberFormat="1" applyFont="1" applyFill="1" applyBorder="1" applyAlignment="1">
      <alignment horizontal="right" vertical="center"/>
    </xf>
    <xf numFmtId="164" fontId="45" fillId="4" borderId="0" xfId="0" applyNumberFormat="1" applyFont="1" applyFill="1" applyBorder="1" applyAlignment="1">
      <alignment horizontal="right" vertical="center" wrapText="1"/>
    </xf>
    <xf numFmtId="0" fontId="62" fillId="4" borderId="0" xfId="0" applyFont="1" applyFill="1" applyBorder="1" applyAlignment="1">
      <alignment vertical="center" wrapText="1"/>
    </xf>
    <xf numFmtId="49" fontId="40" fillId="6" borderId="42" xfId="3" applyNumberFormat="1" applyFont="1" applyFill="1" applyBorder="1" applyAlignment="1">
      <alignment horizontal="left" vertical="center" wrapText="1"/>
    </xf>
    <xf numFmtId="164" fontId="45" fillId="6" borderId="43" xfId="3" applyNumberFormat="1" applyFont="1" applyFill="1" applyBorder="1" applyAlignment="1">
      <alignment vertical="center"/>
    </xf>
    <xf numFmtId="49" fontId="11" fillId="4" borderId="47" xfId="0" applyNumberFormat="1" applyFont="1" applyFill="1" applyBorder="1" applyAlignment="1">
      <alignment horizontal="left" vertical="center"/>
    </xf>
    <xf numFmtId="164" fontId="64" fillId="4" borderId="48" xfId="0" applyNumberFormat="1" applyFont="1" applyFill="1" applyBorder="1" applyAlignment="1">
      <alignment horizontal="right" vertical="center"/>
    </xf>
    <xf numFmtId="164" fontId="45" fillId="4" borderId="49" xfId="0" applyNumberFormat="1" applyFont="1" applyFill="1" applyBorder="1" applyAlignment="1">
      <alignment horizontal="right" vertical="center"/>
    </xf>
    <xf numFmtId="164" fontId="63" fillId="10" borderId="45" xfId="0" applyNumberFormat="1" applyFont="1" applyFill="1" applyBorder="1" applyAlignment="1">
      <alignment vertical="center" wrapText="1"/>
    </xf>
    <xf numFmtId="2" fontId="59" fillId="0" borderId="0" xfId="0" applyNumberFormat="1" applyFont="1" applyBorder="1" applyAlignment="1">
      <alignment horizontal="left" vertical="center"/>
    </xf>
    <xf numFmtId="2" fontId="70" fillId="0" borderId="0" xfId="0" applyNumberFormat="1" applyFont="1" applyAlignment="1">
      <alignment vertical="center"/>
    </xf>
    <xf numFmtId="2" fontId="3" fillId="2" borderId="27" xfId="0" applyNumberFormat="1" applyFont="1" applyFill="1" applyBorder="1" applyAlignment="1">
      <alignment horizontal="left" vertical="center" wrapText="1"/>
    </xf>
    <xf numFmtId="49" fontId="41" fillId="6" borderId="14" xfId="3" applyNumberFormat="1" applyFont="1" applyFill="1" applyBorder="1" applyAlignment="1">
      <alignment horizontal="left" vertical="center" wrapText="1"/>
    </xf>
    <xf numFmtId="2" fontId="73" fillId="0" borderId="0" xfId="0" applyNumberFormat="1" applyFont="1" applyAlignment="1">
      <alignment vertical="center"/>
    </xf>
    <xf numFmtId="164" fontId="74" fillId="0" borderId="0" xfId="0" applyNumberFormat="1" applyFont="1" applyAlignment="1">
      <alignment vertical="center"/>
    </xf>
    <xf numFmtId="164" fontId="75" fillId="0" borderId="0" xfId="0" applyNumberFormat="1" applyFont="1" applyAlignment="1">
      <alignment vertical="center"/>
    </xf>
    <xf numFmtId="0" fontId="76" fillId="0" borderId="0" xfId="0" applyFont="1"/>
    <xf numFmtId="2" fontId="4" fillId="2" borderId="54" xfId="0" applyNumberFormat="1" applyFont="1" applyFill="1" applyBorder="1" applyAlignment="1">
      <alignment horizontal="center" vertical="center" wrapText="1"/>
    </xf>
    <xf numFmtId="2" fontId="53" fillId="4" borderId="50" xfId="0" applyNumberFormat="1" applyFont="1" applyFill="1" applyBorder="1" applyAlignment="1">
      <alignment horizontal="left" vertical="center"/>
    </xf>
    <xf numFmtId="2" fontId="53" fillId="4" borderId="51" xfId="0" applyNumberFormat="1" applyFont="1" applyFill="1" applyBorder="1" applyAlignment="1">
      <alignment horizontal="left" vertical="center"/>
    </xf>
    <xf numFmtId="2" fontId="53" fillId="4" borderId="52" xfId="0" applyNumberFormat="1" applyFont="1" applyFill="1" applyBorder="1" applyAlignment="1">
      <alignment horizontal="left" vertical="center"/>
    </xf>
    <xf numFmtId="2" fontId="53" fillId="4" borderId="53" xfId="0" applyNumberFormat="1" applyFont="1" applyFill="1" applyBorder="1" applyAlignment="1">
      <alignment horizontal="left" vertical="center"/>
    </xf>
    <xf numFmtId="0" fontId="56" fillId="4" borderId="31" xfId="0" applyFont="1" applyFill="1" applyBorder="1" applyAlignment="1">
      <alignment horizontal="left" vertical="center" wrapText="1"/>
    </xf>
    <xf numFmtId="0" fontId="56" fillId="4" borderId="57" xfId="0" applyFont="1" applyFill="1" applyBorder="1" applyAlignment="1">
      <alignment horizontal="left" vertical="center" wrapText="1"/>
    </xf>
    <xf numFmtId="0" fontId="45" fillId="4" borderId="32" xfId="0" applyFont="1" applyFill="1" applyBorder="1" applyAlignment="1">
      <alignment horizontal="left" vertical="center" wrapText="1"/>
    </xf>
    <xf numFmtId="0" fontId="45" fillId="4" borderId="58" xfId="0" applyFont="1" applyFill="1" applyBorder="1" applyAlignment="1">
      <alignment horizontal="left" vertical="center" wrapText="1"/>
    </xf>
    <xf numFmtId="2" fontId="4" fillId="2" borderId="26" xfId="0" applyNumberFormat="1" applyFont="1" applyFill="1" applyBorder="1" applyAlignment="1">
      <alignment horizontal="left" vertical="center" wrapText="1"/>
    </xf>
    <xf numFmtId="0" fontId="77" fillId="4" borderId="32" xfId="0" applyFont="1" applyFill="1" applyBorder="1" applyAlignment="1">
      <alignment vertical="center" wrapText="1"/>
    </xf>
    <xf numFmtId="0" fontId="77" fillId="4" borderId="58" xfId="0" applyFont="1" applyFill="1" applyBorder="1" applyAlignment="1">
      <alignment vertical="center" wrapText="1"/>
    </xf>
    <xf numFmtId="164" fontId="45" fillId="2" borderId="25" xfId="0" applyNumberFormat="1" applyFont="1" applyFill="1" applyBorder="1" applyAlignment="1">
      <alignment horizontal="right" vertical="center" wrapText="1"/>
    </xf>
    <xf numFmtId="2" fontId="53" fillId="4" borderId="19" xfId="0" applyNumberFormat="1" applyFont="1" applyFill="1" applyBorder="1" applyAlignment="1">
      <alignment vertical="center"/>
    </xf>
    <xf numFmtId="2" fontId="53" fillId="4" borderId="61" xfId="0" applyNumberFormat="1" applyFont="1" applyFill="1" applyBorder="1" applyAlignment="1">
      <alignment vertical="center"/>
    </xf>
    <xf numFmtId="164" fontId="63" fillId="4" borderId="0" xfId="0" applyNumberFormat="1" applyFont="1" applyFill="1" applyBorder="1" applyAlignment="1">
      <alignment vertical="center" wrapText="1"/>
    </xf>
    <xf numFmtId="164" fontId="68" fillId="4" borderId="0" xfId="0" applyNumberFormat="1" applyFont="1" applyFill="1" applyBorder="1" applyAlignment="1">
      <alignment vertical="center" wrapText="1"/>
    </xf>
    <xf numFmtId="0" fontId="79" fillId="4" borderId="0" xfId="2" applyFont="1" applyFill="1" applyAlignment="1">
      <alignment vertical="center"/>
    </xf>
    <xf numFmtId="0" fontId="8" fillId="4" borderId="0" xfId="2" applyFill="1" applyAlignment="1">
      <alignment vertical="center"/>
    </xf>
    <xf numFmtId="165" fontId="13" fillId="4" borderId="0" xfId="2" applyNumberFormat="1" applyFont="1" applyFill="1" applyAlignment="1">
      <alignment vertical="center"/>
    </xf>
    <xf numFmtId="165" fontId="13" fillId="0" borderId="0" xfId="2" applyNumberFormat="1" applyFont="1" applyAlignment="1">
      <alignment vertical="center"/>
    </xf>
    <xf numFmtId="0" fontId="81" fillId="4" borderId="72" xfId="2" applyFont="1" applyFill="1" applyBorder="1" applyAlignment="1">
      <alignment vertical="center"/>
    </xf>
    <xf numFmtId="0" fontId="82" fillId="4" borderId="72" xfId="2" applyFont="1" applyFill="1" applyBorder="1" applyAlignment="1">
      <alignment vertical="center"/>
    </xf>
    <xf numFmtId="0" fontId="83" fillId="4" borderId="72" xfId="2" applyFont="1" applyFill="1" applyBorder="1" applyAlignment="1">
      <alignment vertical="center"/>
    </xf>
    <xf numFmtId="3" fontId="27" fillId="6" borderId="25" xfId="0" applyNumberFormat="1" applyFont="1" applyFill="1" applyBorder="1" applyAlignment="1" applyProtection="1">
      <alignment horizontal="center" vertical="center" wrapText="1"/>
    </xf>
    <xf numFmtId="165" fontId="24" fillId="6" borderId="25" xfId="0" applyNumberFormat="1" applyFont="1" applyFill="1" applyBorder="1" applyAlignment="1" applyProtection="1">
      <alignment vertical="center" wrapText="1"/>
    </xf>
    <xf numFmtId="165" fontId="29" fillId="5" borderId="73" xfId="0" applyNumberFormat="1" applyFont="1" applyFill="1" applyBorder="1" applyAlignment="1" applyProtection="1">
      <alignment vertical="center" wrapText="1"/>
    </xf>
    <xf numFmtId="165" fontId="29" fillId="5" borderId="74" xfId="0" applyNumberFormat="1" applyFont="1" applyFill="1" applyBorder="1" applyAlignment="1" applyProtection="1">
      <alignment vertical="center" wrapText="1"/>
    </xf>
    <xf numFmtId="165" fontId="24" fillId="6" borderId="25" xfId="0" applyNumberFormat="1" applyFont="1" applyFill="1" applyBorder="1" applyAlignment="1" applyProtection="1">
      <alignment vertical="center"/>
    </xf>
    <xf numFmtId="0" fontId="2" fillId="0" borderId="0" xfId="1" applyAlignment="1">
      <alignment vertical="center"/>
    </xf>
    <xf numFmtId="0" fontId="0" fillId="0" borderId="0" xfId="0" applyAlignment="1">
      <alignment vertical="center"/>
    </xf>
    <xf numFmtId="49" fontId="85" fillId="0" borderId="0" xfId="0" applyNumberFormat="1" applyFont="1" applyFill="1" applyBorder="1" applyAlignment="1">
      <alignment horizontal="center" vertical="center"/>
    </xf>
    <xf numFmtId="49" fontId="85" fillId="0" borderId="0" xfId="0" applyNumberFormat="1" applyFont="1" applyAlignment="1">
      <alignment horizontal="center" vertical="center"/>
    </xf>
    <xf numFmtId="49" fontId="86" fillId="0" borderId="0" xfId="1" applyNumberFormat="1" applyFont="1" applyAlignment="1">
      <alignment horizontal="center" vertical="center"/>
    </xf>
    <xf numFmtId="4" fontId="86" fillId="0" borderId="0" xfId="1" applyNumberFormat="1" applyFont="1" applyAlignment="1">
      <alignment vertical="center"/>
    </xf>
    <xf numFmtId="0" fontId="86" fillId="0" borderId="0" xfId="1" applyFont="1" applyAlignment="1">
      <alignment vertical="center"/>
    </xf>
    <xf numFmtId="49" fontId="88" fillId="14" borderId="75" xfId="2" applyNumberFormat="1" applyFont="1" applyFill="1" applyBorder="1" applyAlignment="1">
      <alignment horizontal="center" vertical="center"/>
    </xf>
    <xf numFmtId="49" fontId="88" fillId="14" borderId="76" xfId="2" applyNumberFormat="1" applyFont="1" applyFill="1" applyBorder="1" applyAlignment="1">
      <alignment horizontal="center" vertical="center"/>
    </xf>
    <xf numFmtId="49" fontId="89" fillId="14" borderId="76" xfId="2" applyNumberFormat="1" applyFont="1" applyFill="1" applyBorder="1" applyAlignment="1">
      <alignment horizontal="center" vertical="center"/>
    </xf>
    <xf numFmtId="49" fontId="84" fillId="14" borderId="76" xfId="6" applyNumberFormat="1" applyFont="1" applyFill="1" applyBorder="1" applyAlignment="1">
      <alignment horizontal="center" vertical="center"/>
    </xf>
    <xf numFmtId="4" fontId="84" fillId="14" borderId="76" xfId="6" applyNumberFormat="1" applyFont="1" applyFill="1" applyBorder="1" applyAlignment="1">
      <alignment horizontal="center" vertical="center"/>
    </xf>
    <xf numFmtId="0" fontId="84" fillId="14" borderId="77" xfId="6" applyFont="1" applyFill="1" applyBorder="1" applyAlignment="1">
      <alignment vertical="center"/>
    </xf>
    <xf numFmtId="4" fontId="35" fillId="14" borderId="76" xfId="6" applyNumberFormat="1" applyFont="1" applyFill="1" applyBorder="1" applyAlignment="1">
      <alignment vertical="center"/>
    </xf>
    <xf numFmtId="0" fontId="35" fillId="14" borderId="77" xfId="6" applyFont="1" applyFill="1" applyBorder="1" applyAlignment="1">
      <alignment vertical="center"/>
    </xf>
    <xf numFmtId="0" fontId="2" fillId="0" borderId="0" xfId="6"/>
    <xf numFmtId="0" fontId="35" fillId="0" borderId="0" xfId="6" applyFont="1"/>
    <xf numFmtId="0" fontId="43" fillId="0" borderId="0" xfId="3" applyFont="1" applyAlignment="1">
      <alignment vertical="center"/>
    </xf>
    <xf numFmtId="164" fontId="94" fillId="0" borderId="73" xfId="0" applyNumberFormat="1" applyFont="1" applyBorder="1" applyAlignment="1">
      <alignment horizontal="center" vertical="center" wrapText="1"/>
    </xf>
    <xf numFmtId="164" fontId="95" fillId="0" borderId="80" xfId="0" applyNumberFormat="1" applyFont="1" applyBorder="1" applyAlignment="1">
      <alignment horizontal="center" vertical="center" wrapText="1"/>
    </xf>
    <xf numFmtId="164" fontId="5" fillId="2" borderId="25" xfId="0" applyNumberFormat="1" applyFont="1" applyFill="1" applyBorder="1" applyAlignment="1">
      <alignment horizontal="center" vertical="center" wrapText="1"/>
    </xf>
    <xf numFmtId="164" fontId="5" fillId="2" borderId="46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/>
    <xf numFmtId="164" fontId="59" fillId="0" borderId="25" xfId="0" applyNumberFormat="1" applyFont="1" applyBorder="1"/>
    <xf numFmtId="164" fontId="63" fillId="10" borderId="86" xfId="0" applyNumberFormat="1" applyFont="1" applyFill="1" applyBorder="1" applyAlignment="1">
      <alignment vertical="center" wrapText="1"/>
    </xf>
    <xf numFmtId="0" fontId="77" fillId="4" borderId="36" xfId="0" applyFont="1" applyFill="1" applyBorder="1" applyAlignment="1">
      <alignment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59" fillId="15" borderId="25" xfId="0" applyNumberFormat="1" applyFont="1" applyFill="1" applyBorder="1"/>
    <xf numFmtId="164" fontId="63" fillId="10" borderId="68" xfId="0" applyNumberFormat="1" applyFont="1" applyFill="1" applyBorder="1" applyAlignment="1">
      <alignment vertical="center" wrapText="1"/>
    </xf>
    <xf numFmtId="164" fontId="56" fillId="4" borderId="90" xfId="0" applyNumberFormat="1" applyFont="1" applyFill="1" applyBorder="1" applyAlignment="1">
      <alignment vertical="center"/>
    </xf>
    <xf numFmtId="164" fontId="59" fillId="15" borderId="17" xfId="0" applyNumberFormat="1" applyFont="1" applyFill="1" applyBorder="1"/>
    <xf numFmtId="164" fontId="59" fillId="0" borderId="91" xfId="0" applyNumberFormat="1" applyFont="1" applyBorder="1"/>
    <xf numFmtId="164" fontId="56" fillId="4" borderId="66" xfId="0" applyNumberFormat="1" applyFont="1" applyFill="1" applyBorder="1" applyAlignment="1">
      <alignment vertical="center"/>
    </xf>
    <xf numFmtId="164" fontId="59" fillId="15" borderId="20" xfId="0" applyNumberFormat="1" applyFont="1" applyFill="1" applyBorder="1"/>
    <xf numFmtId="164" fontId="56" fillId="4" borderId="67" xfId="0" applyNumberFormat="1" applyFont="1" applyFill="1" applyBorder="1" applyAlignment="1">
      <alignment vertical="center"/>
    </xf>
    <xf numFmtId="164" fontId="45" fillId="12" borderId="68" xfId="0" applyNumberFormat="1" applyFont="1" applyFill="1" applyBorder="1" applyAlignment="1">
      <alignment vertical="center"/>
    </xf>
    <xf numFmtId="164" fontId="45" fillId="12" borderId="44" xfId="0" applyNumberFormat="1" applyFont="1" applyFill="1" applyBorder="1" applyAlignment="1">
      <alignment vertical="center"/>
    </xf>
    <xf numFmtId="164" fontId="45" fillId="12" borderId="87" xfId="0" applyNumberFormat="1" applyFont="1" applyFill="1" applyBorder="1" applyAlignment="1">
      <alignment vertical="center"/>
    </xf>
    <xf numFmtId="164" fontId="0" fillId="15" borderId="81" xfId="0" applyNumberFormat="1" applyFill="1" applyBorder="1"/>
    <xf numFmtId="164" fontId="0" fillId="15" borderId="20" xfId="0" applyNumberFormat="1" applyFill="1" applyBorder="1"/>
    <xf numFmtId="164" fontId="0" fillId="0" borderId="82" xfId="0" applyNumberFormat="1" applyBorder="1"/>
    <xf numFmtId="164" fontId="0" fillId="15" borderId="93" xfId="0" applyNumberFormat="1" applyFill="1" applyBorder="1"/>
    <xf numFmtId="164" fontId="61" fillId="0" borderId="73" xfId="0" applyNumberFormat="1" applyFont="1" applyBorder="1"/>
    <xf numFmtId="164" fontId="61" fillId="0" borderId="82" xfId="0" applyNumberFormat="1" applyFont="1" applyBorder="1"/>
    <xf numFmtId="164" fontId="61" fillId="0" borderId="91" xfId="0" applyNumberFormat="1" applyFont="1" applyBorder="1"/>
    <xf numFmtId="164" fontId="60" fillId="0" borderId="25" xfId="0" applyNumberFormat="1" applyFont="1" applyBorder="1"/>
    <xf numFmtId="164" fontId="60" fillId="0" borderId="92" xfId="0" applyNumberFormat="1" applyFont="1" applyBorder="1"/>
    <xf numFmtId="0" fontId="0" fillId="0" borderId="94" xfId="0" applyBorder="1"/>
    <xf numFmtId="164" fontId="0" fillId="0" borderId="94" xfId="0" applyNumberFormat="1" applyBorder="1"/>
    <xf numFmtId="49" fontId="40" fillId="11" borderId="31" xfId="3" applyNumberFormat="1" applyFont="1" applyFill="1" applyBorder="1" applyAlignment="1">
      <alignment horizontal="left" vertical="center" wrapText="1"/>
    </xf>
    <xf numFmtId="49" fontId="41" fillId="11" borderId="32" xfId="3" applyNumberFormat="1" applyFont="1" applyFill="1" applyBorder="1" applyAlignment="1">
      <alignment vertical="center" wrapText="1"/>
    </xf>
    <xf numFmtId="164" fontId="40" fillId="11" borderId="32" xfId="3" applyNumberFormat="1" applyFont="1" applyFill="1" applyBorder="1" applyAlignment="1">
      <alignment vertical="center" wrapText="1"/>
    </xf>
    <xf numFmtId="164" fontId="64" fillId="11" borderId="32" xfId="3" applyNumberFormat="1" applyFont="1" applyFill="1" applyBorder="1" applyAlignment="1">
      <alignment vertical="center" wrapText="1"/>
    </xf>
    <xf numFmtId="164" fontId="45" fillId="11" borderId="3" xfId="3" applyNumberFormat="1" applyFont="1" applyFill="1" applyBorder="1" applyAlignment="1">
      <alignment vertical="center"/>
    </xf>
    <xf numFmtId="2" fontId="3" fillId="2" borderId="97" xfId="0" applyNumberFormat="1" applyFont="1" applyFill="1" applyBorder="1" applyAlignment="1">
      <alignment horizontal="left" vertical="center" wrapText="1"/>
    </xf>
    <xf numFmtId="2" fontId="52" fillId="2" borderId="98" xfId="0" applyNumberFormat="1" applyFont="1" applyFill="1" applyBorder="1" applyAlignment="1">
      <alignment horizontal="left" vertical="center" wrapText="1"/>
    </xf>
    <xf numFmtId="164" fontId="4" fillId="2" borderId="98" xfId="0" applyNumberFormat="1" applyFont="1" applyFill="1" applyBorder="1" applyAlignment="1">
      <alignment horizontal="right" vertical="center" wrapText="1"/>
    </xf>
    <xf numFmtId="164" fontId="5" fillId="2" borderId="99" xfId="0" applyNumberFormat="1" applyFont="1" applyFill="1" applyBorder="1" applyAlignment="1">
      <alignment horizontal="right" vertical="center" wrapText="1"/>
    </xf>
    <xf numFmtId="164" fontId="67" fillId="9" borderId="39" xfId="1" applyNumberFormat="1" applyFont="1" applyFill="1" applyBorder="1" applyAlignment="1">
      <alignment horizontal="right" vertical="center"/>
    </xf>
    <xf numFmtId="164" fontId="45" fillId="9" borderId="5" xfId="1" applyNumberFormat="1" applyFont="1" applyFill="1" applyBorder="1" applyAlignment="1">
      <alignment horizontal="right" vertical="center"/>
    </xf>
    <xf numFmtId="49" fontId="40" fillId="6" borderId="28" xfId="3" applyNumberFormat="1" applyFont="1" applyFill="1" applyBorder="1" applyAlignment="1">
      <alignment horizontal="left" vertical="center" wrapText="1"/>
    </xf>
    <xf numFmtId="49" fontId="41" fillId="6" borderId="29" xfId="3" applyNumberFormat="1" applyFont="1" applyFill="1" applyBorder="1" applyAlignment="1">
      <alignment vertical="center" wrapText="1"/>
    </xf>
    <xf numFmtId="164" fontId="66" fillId="6" borderId="29" xfId="3" applyNumberFormat="1" applyFont="1" applyFill="1" applyBorder="1" applyAlignment="1">
      <alignment vertical="center" wrapText="1"/>
    </xf>
    <xf numFmtId="164" fontId="45" fillId="6" borderId="30" xfId="3" applyNumberFormat="1" applyFont="1" applyFill="1" applyBorder="1" applyAlignment="1">
      <alignment vertical="center"/>
    </xf>
    <xf numFmtId="49" fontId="40" fillId="7" borderId="57" xfId="3" applyNumberFormat="1" applyFont="1" applyFill="1" applyBorder="1" applyAlignment="1">
      <alignment horizontal="left" vertical="center" wrapText="1"/>
    </xf>
    <xf numFmtId="49" fontId="41" fillId="7" borderId="58" xfId="3" applyNumberFormat="1" applyFont="1" applyFill="1" applyBorder="1" applyAlignment="1">
      <alignment vertical="center" wrapText="1"/>
    </xf>
    <xf numFmtId="164" fontId="40" fillId="7" borderId="58" xfId="3" applyNumberFormat="1" applyFont="1" applyFill="1" applyBorder="1" applyAlignment="1">
      <alignment vertical="center" wrapText="1"/>
    </xf>
    <xf numFmtId="164" fontId="40" fillId="7" borderId="58" xfId="3" applyNumberFormat="1" applyFont="1" applyFill="1" applyBorder="1" applyAlignment="1">
      <alignment horizontal="right" vertical="center" wrapText="1"/>
    </xf>
    <xf numFmtId="164" fontId="37" fillId="7" borderId="96" xfId="3" applyNumberFormat="1" applyFont="1" applyFill="1" applyBorder="1" applyAlignment="1">
      <alignment vertical="center"/>
    </xf>
    <xf numFmtId="164" fontId="5" fillId="2" borderId="100" xfId="0" applyNumberFormat="1" applyFont="1" applyFill="1" applyBorder="1" applyAlignment="1">
      <alignment horizontal="center" vertical="center" wrapText="1"/>
    </xf>
    <xf numFmtId="164" fontId="5" fillId="2" borderId="101" xfId="0" applyNumberFormat="1" applyFont="1" applyFill="1" applyBorder="1" applyAlignment="1">
      <alignment horizontal="center" vertical="center" wrapText="1"/>
    </xf>
    <xf numFmtId="164" fontId="5" fillId="2" borderId="103" xfId="0" applyNumberFormat="1" applyFont="1" applyFill="1" applyBorder="1" applyAlignment="1">
      <alignment horizontal="center" vertical="center" wrapText="1"/>
    </xf>
    <xf numFmtId="164" fontId="96" fillId="15" borderId="105" xfId="1" applyNumberFormat="1" applyFont="1" applyFill="1" applyBorder="1" applyAlignment="1">
      <alignment vertical="center"/>
    </xf>
    <xf numFmtId="164" fontId="96" fillId="0" borderId="106" xfId="1" applyNumberFormat="1" applyFont="1" applyBorder="1" applyAlignment="1">
      <alignment vertical="center"/>
    </xf>
    <xf numFmtId="164" fontId="96" fillId="0" borderId="107" xfId="1" applyNumberFormat="1" applyFont="1" applyBorder="1" applyAlignment="1">
      <alignment vertical="center"/>
    </xf>
    <xf numFmtId="164" fontId="96" fillId="15" borderId="79" xfId="1" applyNumberFormat="1" applyFont="1" applyFill="1" applyBorder="1" applyAlignment="1">
      <alignment vertical="center"/>
    </xf>
    <xf numFmtId="164" fontId="96" fillId="0" borderId="104" xfId="1" applyNumberFormat="1" applyFont="1" applyBorder="1" applyAlignment="1">
      <alignment vertical="center"/>
    </xf>
    <xf numFmtId="164" fontId="96" fillId="0" borderId="102" xfId="1" applyNumberFormat="1" applyFont="1" applyBorder="1" applyAlignment="1">
      <alignment vertical="center"/>
    </xf>
    <xf numFmtId="164" fontId="96" fillId="15" borderId="108" xfId="1" applyNumberFormat="1" applyFont="1" applyFill="1" applyBorder="1" applyAlignment="1">
      <alignment vertical="center"/>
    </xf>
    <xf numFmtId="164" fontId="96" fillId="0" borderId="109" xfId="1" applyNumberFormat="1" applyFont="1" applyBorder="1" applyAlignment="1">
      <alignment vertical="center"/>
    </xf>
    <xf numFmtId="164" fontId="96" fillId="0" borderId="110" xfId="1" applyNumberFormat="1" applyFont="1" applyBorder="1" applyAlignment="1">
      <alignment vertical="center"/>
    </xf>
    <xf numFmtId="164" fontId="45" fillId="9" borderId="111" xfId="1" applyNumberFormat="1" applyFont="1" applyFill="1" applyBorder="1" applyAlignment="1">
      <alignment horizontal="right" vertical="center"/>
    </xf>
    <xf numFmtId="164" fontId="45" fillId="9" borderId="95" xfId="1" applyNumberFormat="1" applyFont="1" applyFill="1" applyBorder="1" applyAlignment="1">
      <alignment horizontal="right" vertical="center"/>
    </xf>
    <xf numFmtId="164" fontId="45" fillId="9" borderId="112" xfId="1" applyNumberFormat="1" applyFont="1" applyFill="1" applyBorder="1" applyAlignment="1">
      <alignment horizontal="right" vertical="center"/>
    </xf>
    <xf numFmtId="165" fontId="7" fillId="13" borderId="113" xfId="2" applyNumberFormat="1" applyFont="1" applyFill="1" applyBorder="1" applyAlignment="1">
      <alignment vertical="center" wrapText="1"/>
    </xf>
    <xf numFmtId="164" fontId="5" fillId="2" borderId="73" xfId="0" applyNumberFormat="1" applyFont="1" applyFill="1" applyBorder="1" applyAlignment="1">
      <alignment horizontal="center" vertical="center" wrapText="1"/>
    </xf>
    <xf numFmtId="164" fontId="0" fillId="0" borderId="115" xfId="0" applyNumberFormat="1" applyBorder="1"/>
    <xf numFmtId="164" fontId="0" fillId="0" borderId="74" xfId="0" applyNumberFormat="1" applyBorder="1"/>
    <xf numFmtId="49" fontId="87" fillId="0" borderId="0" xfId="0" applyNumberFormat="1" applyFont="1" applyFill="1" applyBorder="1" applyAlignment="1">
      <alignment vertical="center"/>
    </xf>
    <xf numFmtId="49" fontId="98" fillId="0" borderId="0" xfId="0" applyNumberFormat="1" applyFont="1" applyFill="1" applyAlignment="1">
      <alignment horizontal="center" vertical="center"/>
    </xf>
    <xf numFmtId="49" fontId="98" fillId="0" borderId="0" xfId="6" applyNumberFormat="1" applyFont="1" applyFill="1" applyAlignment="1">
      <alignment horizontal="center" vertical="center"/>
    </xf>
    <xf numFmtId="49" fontId="99" fillId="0" borderId="0" xfId="6" applyNumberFormat="1" applyFont="1" applyFill="1" applyAlignment="1">
      <alignment horizontal="center" vertical="center"/>
    </xf>
    <xf numFmtId="4" fontId="99" fillId="0" borderId="0" xfId="6" applyNumberFormat="1" applyFont="1" applyFill="1" applyAlignment="1">
      <alignment vertical="center"/>
    </xf>
    <xf numFmtId="0" fontId="99" fillId="0" borderId="0" xfId="6" applyFont="1" applyFill="1" applyAlignment="1">
      <alignment vertical="center"/>
    </xf>
    <xf numFmtId="0" fontId="2" fillId="0" borderId="0" xfId="1" applyFill="1"/>
    <xf numFmtId="0" fontId="56" fillId="4" borderId="35" xfId="0" applyFont="1" applyFill="1" applyBorder="1" applyAlignment="1">
      <alignment horizontal="left" vertical="center" wrapText="1"/>
    </xf>
    <xf numFmtId="0" fontId="45" fillId="4" borderId="36" xfId="0" applyFont="1" applyFill="1" applyBorder="1" applyAlignment="1">
      <alignment horizontal="left" vertical="center" wrapText="1"/>
    </xf>
    <xf numFmtId="0" fontId="62" fillId="10" borderId="1" xfId="0" applyFont="1" applyFill="1" applyBorder="1" applyAlignment="1">
      <alignment horizontal="left" vertical="center" wrapText="1"/>
    </xf>
    <xf numFmtId="0" fontId="39" fillId="0" borderId="0" xfId="3" applyFont="1" applyAlignment="1">
      <alignment horizontal="left" vertical="center" wrapText="1"/>
    </xf>
    <xf numFmtId="2" fontId="4" fillId="2" borderId="26" xfId="0" applyNumberFormat="1" applyFont="1" applyFill="1" applyBorder="1" applyAlignment="1">
      <alignment horizontal="center" vertical="center" wrapText="1"/>
    </xf>
    <xf numFmtId="164" fontId="68" fillId="10" borderId="78" xfId="0" applyNumberFormat="1" applyFont="1" applyFill="1" applyBorder="1" applyAlignment="1">
      <alignment vertical="center" wrapText="1"/>
    </xf>
    <xf numFmtId="164" fontId="68" fillId="10" borderId="68" xfId="0" applyNumberFormat="1" applyFont="1" applyFill="1" applyBorder="1" applyAlignment="1">
      <alignment vertical="center" wrapText="1"/>
    </xf>
    <xf numFmtId="164" fontId="101" fillId="0" borderId="82" xfId="0" applyNumberFormat="1" applyFont="1" applyBorder="1"/>
    <xf numFmtId="164" fontId="68" fillId="10" borderId="71" xfId="0" applyNumberFormat="1" applyFont="1" applyFill="1" applyBorder="1" applyAlignment="1">
      <alignment vertical="center" wrapText="1"/>
    </xf>
    <xf numFmtId="49" fontId="90" fillId="0" borderId="116" xfId="2" applyNumberFormat="1" applyFont="1" applyFill="1" applyBorder="1" applyAlignment="1">
      <alignment horizontal="center" vertical="center"/>
    </xf>
    <xf numFmtId="49" fontId="90" fillId="0" borderId="117" xfId="2" applyNumberFormat="1" applyFont="1" applyBorder="1" applyAlignment="1">
      <alignment horizontal="center" vertical="center"/>
    </xf>
    <xf numFmtId="49" fontId="91" fillId="0" borderId="117" xfId="2" applyNumberFormat="1" applyFont="1" applyBorder="1" applyAlignment="1">
      <alignment horizontal="center" vertical="center"/>
    </xf>
    <xf numFmtId="49" fontId="91" fillId="0" borderId="118" xfId="2" applyNumberFormat="1" applyFont="1" applyBorder="1" applyAlignment="1">
      <alignment horizontal="center" vertical="center"/>
    </xf>
    <xf numFmtId="49" fontId="100" fillId="0" borderId="117" xfId="7" applyNumberFormat="1" applyFont="1" applyBorder="1" applyAlignment="1">
      <alignment vertical="center"/>
    </xf>
    <xf numFmtId="49" fontId="100" fillId="0" borderId="117" xfId="6" applyNumberFormat="1" applyFont="1" applyBorder="1" applyAlignment="1">
      <alignment horizontal="center" vertical="center"/>
    </xf>
    <xf numFmtId="4" fontId="100" fillId="0" borderId="117" xfId="6" applyNumberFormat="1" applyFont="1" applyBorder="1" applyAlignment="1">
      <alignment vertical="center"/>
    </xf>
    <xf numFmtId="49" fontId="93" fillId="0" borderId="119" xfId="7" applyNumberFormat="1" applyFont="1" applyBorder="1" applyAlignment="1">
      <alignment vertical="center" wrapText="1"/>
    </xf>
    <xf numFmtId="49" fontId="90" fillId="0" borderId="120" xfId="2" applyNumberFormat="1" applyFont="1" applyFill="1" applyBorder="1" applyAlignment="1">
      <alignment horizontal="center" vertical="center"/>
    </xf>
    <xf numFmtId="49" fontId="90" fillId="0" borderId="114" xfId="2" applyNumberFormat="1" applyFont="1" applyBorder="1" applyAlignment="1">
      <alignment horizontal="center" vertical="center"/>
    </xf>
    <xf numFmtId="49" fontId="91" fillId="0" borderId="114" xfId="2" applyNumberFormat="1" applyFont="1" applyBorder="1" applyAlignment="1">
      <alignment horizontal="center" vertical="center"/>
    </xf>
    <xf numFmtId="49" fontId="91" fillId="0" borderId="121" xfId="2" applyNumberFormat="1" applyFont="1" applyBorder="1" applyAlignment="1">
      <alignment horizontal="center" vertical="center"/>
    </xf>
    <xf numFmtId="49" fontId="100" fillId="0" borderId="114" xfId="7" applyNumberFormat="1" applyFont="1" applyBorder="1" applyAlignment="1">
      <alignment vertical="center"/>
    </xf>
    <xf numFmtId="49" fontId="100" fillId="0" borderId="114" xfId="6" applyNumberFormat="1" applyFont="1" applyBorder="1" applyAlignment="1">
      <alignment horizontal="center" vertical="center"/>
    </xf>
    <xf numFmtId="4" fontId="100" fillId="0" borderId="114" xfId="6" applyNumberFormat="1" applyFont="1" applyBorder="1" applyAlignment="1">
      <alignment vertical="center"/>
    </xf>
    <xf numFmtId="49" fontId="93" fillId="0" borderId="122" xfId="7" applyNumberFormat="1" applyFont="1" applyBorder="1" applyAlignment="1">
      <alignment vertical="center" wrapText="1"/>
    </xf>
    <xf numFmtId="0" fontId="83" fillId="4" borderId="72" xfId="2" applyFont="1" applyFill="1" applyBorder="1" applyAlignment="1">
      <alignment horizontal="right" vertical="center"/>
    </xf>
    <xf numFmtId="164" fontId="9" fillId="15" borderId="20" xfId="0" applyNumberFormat="1" applyFont="1" applyFill="1" applyBorder="1"/>
    <xf numFmtId="164" fontId="9" fillId="0" borderId="82" xfId="0" applyNumberFormat="1" applyFont="1" applyBorder="1"/>
    <xf numFmtId="0" fontId="28" fillId="6" borderId="15" xfId="0" applyFont="1" applyFill="1" applyBorder="1" applyAlignment="1" applyProtection="1">
      <alignment horizontal="left" vertical="center" wrapText="1"/>
    </xf>
    <xf numFmtId="0" fontId="28" fillId="5" borderId="22" xfId="0" applyFont="1" applyFill="1" applyBorder="1" applyAlignment="1" applyProtection="1">
      <alignment horizontal="left" vertical="center"/>
    </xf>
    <xf numFmtId="0" fontId="28" fillId="5" borderId="23" xfId="0" applyFont="1" applyFill="1" applyBorder="1" applyAlignment="1" applyProtection="1">
      <alignment horizontal="left" vertical="center"/>
    </xf>
    <xf numFmtId="0" fontId="37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justify" vertical="center"/>
    </xf>
    <xf numFmtId="0" fontId="79" fillId="4" borderId="0" xfId="2" applyFont="1" applyFill="1" applyBorder="1" applyAlignment="1">
      <alignment horizontal="justify" vertical="center"/>
    </xf>
    <xf numFmtId="0" fontId="21" fillId="0" borderId="14" xfId="0" applyFont="1" applyFill="1" applyBorder="1" applyAlignment="1" applyProtection="1">
      <alignment horizontal="justify" vertical="center"/>
    </xf>
    <xf numFmtId="0" fontId="80" fillId="0" borderId="0" xfId="2" applyFont="1" applyBorder="1" applyAlignment="1">
      <alignment horizontal="justify" vertical="center"/>
    </xf>
    <xf numFmtId="0" fontId="28" fillId="5" borderId="18" xfId="0" applyFont="1" applyFill="1" applyBorder="1" applyAlignment="1" applyProtection="1">
      <alignment horizontal="left" vertical="center" wrapText="1"/>
    </xf>
    <xf numFmtId="0" fontId="21" fillId="5" borderId="14" xfId="0" applyFont="1" applyFill="1" applyBorder="1" applyAlignment="1" applyProtection="1">
      <alignment horizontal="justify" vertical="center"/>
    </xf>
    <xf numFmtId="0" fontId="24" fillId="6" borderId="15" xfId="0" applyFont="1" applyFill="1" applyBorder="1" applyAlignment="1" applyProtection="1">
      <alignment horizontal="left" vertical="center" wrapText="1"/>
    </xf>
    <xf numFmtId="0" fontId="28" fillId="5" borderId="17" xfId="0" applyFont="1" applyFill="1" applyBorder="1" applyAlignment="1" applyProtection="1">
      <alignment horizontal="left" vertical="center" wrapText="1"/>
    </xf>
    <xf numFmtId="0" fontId="28" fillId="6" borderId="15" xfId="0" applyFont="1" applyFill="1" applyBorder="1" applyAlignment="1" applyProtection="1">
      <alignment horizontal="left" vertical="center"/>
    </xf>
    <xf numFmtId="0" fontId="21" fillId="0" borderId="0" xfId="0" applyFont="1" applyFill="1" applyAlignment="1" applyProtection="1">
      <alignment horizontal="justify" vertical="center"/>
    </xf>
    <xf numFmtId="49" fontId="89" fillId="14" borderId="75" xfId="2" applyNumberFormat="1" applyFont="1" applyFill="1" applyBorder="1" applyAlignment="1">
      <alignment horizontal="left" vertical="center"/>
    </xf>
    <xf numFmtId="0" fontId="43" fillId="0" borderId="0" xfId="3" applyFont="1" applyAlignment="1">
      <alignment horizontal="left" vertical="center"/>
    </xf>
    <xf numFmtId="0" fontId="64" fillId="4" borderId="63" xfId="0" applyFont="1" applyFill="1" applyBorder="1" applyAlignment="1">
      <alignment horizontal="left" vertical="center" wrapText="1"/>
    </xf>
    <xf numFmtId="0" fontId="64" fillId="4" borderId="2" xfId="0" applyFont="1" applyFill="1" applyBorder="1" applyAlignment="1">
      <alignment horizontal="left" vertical="center" wrapText="1"/>
    </xf>
    <xf numFmtId="0" fontId="64" fillId="3" borderId="63" xfId="2" applyFont="1" applyFill="1" applyBorder="1" applyAlignment="1">
      <alignment horizontal="left" vertical="center" wrapText="1"/>
    </xf>
    <xf numFmtId="0" fontId="64" fillId="3" borderId="2" xfId="2" applyFont="1" applyFill="1" applyBorder="1" applyAlignment="1">
      <alignment horizontal="left" vertical="center" wrapText="1"/>
    </xf>
    <xf numFmtId="0" fontId="64" fillId="3" borderId="69" xfId="2" applyFont="1" applyFill="1" applyBorder="1" applyAlignment="1">
      <alignment horizontal="left" vertical="center" wrapText="1"/>
    </xf>
    <xf numFmtId="0" fontId="64" fillId="4" borderId="64" xfId="0" applyFont="1" applyFill="1" applyBorder="1" applyAlignment="1">
      <alignment horizontal="left" vertical="center" wrapText="1"/>
    </xf>
    <xf numFmtId="0" fontId="64" fillId="4" borderId="4" xfId="0" applyFont="1" applyFill="1" applyBorder="1" applyAlignment="1">
      <alignment horizontal="left" vertical="center" wrapText="1"/>
    </xf>
    <xf numFmtId="0" fontId="56" fillId="4" borderId="33" xfId="0" applyFont="1" applyFill="1" applyBorder="1" applyAlignment="1">
      <alignment horizontal="left" vertical="center" wrapText="1"/>
    </xf>
    <xf numFmtId="0" fontId="56" fillId="4" borderId="35" xfId="0" applyFont="1" applyFill="1" applyBorder="1" applyAlignment="1">
      <alignment horizontal="left" vertical="center" wrapText="1"/>
    </xf>
    <xf numFmtId="0" fontId="45" fillId="4" borderId="34" xfId="0" applyFont="1" applyFill="1" applyBorder="1" applyAlignment="1">
      <alignment horizontal="left" vertical="center" wrapText="1"/>
    </xf>
    <xf numFmtId="0" fontId="45" fillId="4" borderId="36" xfId="0" applyFont="1" applyFill="1" applyBorder="1" applyAlignment="1">
      <alignment horizontal="left" vertical="center" wrapText="1"/>
    </xf>
    <xf numFmtId="49" fontId="40" fillId="6" borderId="65" xfId="3" applyNumberFormat="1" applyFont="1" applyFill="1" applyBorder="1" applyAlignment="1">
      <alignment horizontal="left" vertical="center" wrapText="1"/>
    </xf>
    <xf numFmtId="49" fontId="40" fillId="6" borderId="59" xfId="3" applyNumberFormat="1" applyFont="1" applyFill="1" applyBorder="1" applyAlignment="1">
      <alignment horizontal="left" vertical="center" wrapText="1"/>
    </xf>
    <xf numFmtId="0" fontId="62" fillId="10" borderId="44" xfId="0" applyFont="1" applyFill="1" applyBorder="1" applyAlignment="1">
      <alignment horizontal="left" vertical="center" wrapText="1"/>
    </xf>
    <xf numFmtId="0" fontId="62" fillId="10" borderId="1" xfId="0" applyFont="1" applyFill="1" applyBorder="1" applyAlignment="1">
      <alignment horizontal="left" vertical="center" wrapText="1"/>
    </xf>
    <xf numFmtId="0" fontId="39" fillId="0" borderId="0" xfId="3" applyFont="1" applyAlignment="1">
      <alignment horizontal="left" vertical="center" wrapText="1"/>
    </xf>
    <xf numFmtId="0" fontId="64" fillId="4" borderId="69" xfId="0" applyFont="1" applyFill="1" applyBorder="1" applyAlignment="1">
      <alignment horizontal="left" vertical="center" wrapText="1"/>
    </xf>
    <xf numFmtId="164" fontId="39" fillId="8" borderId="15" xfId="3" applyNumberFormat="1" applyFont="1" applyFill="1" applyBorder="1" applyAlignment="1">
      <alignment horizontal="right" vertical="center" wrapText="1"/>
    </xf>
    <xf numFmtId="164" fontId="39" fillId="8" borderId="46" xfId="3" applyNumberFormat="1" applyFont="1" applyFill="1" applyBorder="1" applyAlignment="1">
      <alignment horizontal="right" vertical="center" wrapText="1"/>
    </xf>
    <xf numFmtId="2" fontId="4" fillId="2" borderId="26" xfId="0" applyNumberFormat="1" applyFont="1" applyFill="1" applyBorder="1" applyAlignment="1">
      <alignment horizontal="center" vertical="center" wrapText="1"/>
    </xf>
    <xf numFmtId="2" fontId="4" fillId="2" borderId="27" xfId="0" applyNumberFormat="1" applyFont="1" applyFill="1" applyBorder="1" applyAlignment="1">
      <alignment horizontal="center" vertical="center" wrapText="1"/>
    </xf>
    <xf numFmtId="0" fontId="64" fillId="4" borderId="88" xfId="0" applyFont="1" applyFill="1" applyBorder="1" applyAlignment="1">
      <alignment horizontal="left" vertical="center" wrapText="1"/>
    </xf>
    <xf numFmtId="0" fontId="64" fillId="4" borderId="89" xfId="0" applyFont="1" applyFill="1" applyBorder="1" applyAlignment="1">
      <alignment horizontal="left" vertical="center" wrapText="1"/>
    </xf>
    <xf numFmtId="2" fontId="53" fillId="4" borderId="56" xfId="0" applyNumberFormat="1" applyFont="1" applyFill="1" applyBorder="1" applyAlignment="1">
      <alignment horizontal="left" vertical="center"/>
    </xf>
    <xf numFmtId="2" fontId="53" fillId="4" borderId="62" xfId="0" applyNumberFormat="1" applyFont="1" applyFill="1" applyBorder="1" applyAlignment="1">
      <alignment horizontal="left" vertical="center"/>
    </xf>
    <xf numFmtId="0" fontId="62" fillId="4" borderId="70" xfId="0" applyFont="1" applyFill="1" applyBorder="1" applyAlignment="1">
      <alignment horizontal="left" vertical="center" wrapText="1"/>
    </xf>
    <xf numFmtId="0" fontId="62" fillId="4" borderId="0" xfId="0" applyFont="1" applyFill="1" applyBorder="1" applyAlignment="1">
      <alignment horizontal="left" vertical="center" wrapText="1"/>
    </xf>
    <xf numFmtId="2" fontId="59" fillId="0" borderId="94" xfId="0" applyNumberFormat="1" applyFont="1" applyBorder="1" applyAlignment="1">
      <alignment horizontal="left" vertical="center"/>
    </xf>
    <xf numFmtId="2" fontId="97" fillId="0" borderId="0" xfId="0" applyNumberFormat="1" applyFont="1" applyBorder="1" applyAlignment="1">
      <alignment horizontal="left"/>
    </xf>
    <xf numFmtId="2" fontId="97" fillId="0" borderId="83" xfId="0" applyNumberFormat="1" applyFont="1" applyBorder="1" applyAlignment="1">
      <alignment horizontal="left"/>
    </xf>
    <xf numFmtId="2" fontId="97" fillId="0" borderId="84" xfId="0" applyNumberFormat="1" applyFont="1" applyBorder="1" applyAlignment="1">
      <alignment horizontal="left"/>
    </xf>
    <xf numFmtId="2" fontId="97" fillId="0" borderId="85" xfId="0" applyNumberFormat="1" applyFont="1" applyBorder="1" applyAlignment="1">
      <alignment horizontal="left"/>
    </xf>
    <xf numFmtId="2" fontId="53" fillId="4" borderId="19" xfId="0" applyNumberFormat="1" applyFont="1" applyFill="1" applyBorder="1" applyAlignment="1">
      <alignment horizontal="left" vertical="center"/>
    </xf>
    <xf numFmtId="2" fontId="53" fillId="4" borderId="61" xfId="0" applyNumberFormat="1" applyFont="1" applyFill="1" applyBorder="1" applyAlignment="1">
      <alignment horizontal="left" vertical="center"/>
    </xf>
    <xf numFmtId="49" fontId="44" fillId="7" borderId="58" xfId="3" applyNumberFormat="1" applyFont="1" applyFill="1" applyBorder="1" applyAlignment="1">
      <alignment horizontal="left" vertical="center" wrapText="1"/>
    </xf>
    <xf numFmtId="0" fontId="55" fillId="9" borderId="38" xfId="1" applyFont="1" applyFill="1" applyBorder="1" applyAlignment="1">
      <alignment horizontal="left" vertical="center"/>
    </xf>
    <xf numFmtId="0" fontId="55" fillId="9" borderId="39" xfId="1" applyFont="1" applyFill="1" applyBorder="1" applyAlignment="1">
      <alignment horizontal="left" vertical="center"/>
    </xf>
    <xf numFmtId="2" fontId="53" fillId="4" borderId="55" xfId="0" applyNumberFormat="1" applyFont="1" applyFill="1" applyBorder="1" applyAlignment="1">
      <alignment horizontal="left" vertical="center"/>
    </xf>
    <xf numFmtId="2" fontId="53" fillId="4" borderId="60" xfId="0" applyNumberFormat="1" applyFont="1" applyFill="1" applyBorder="1" applyAlignment="1">
      <alignment horizontal="left" vertical="center"/>
    </xf>
    <xf numFmtId="49" fontId="40" fillId="11" borderId="32" xfId="3" applyNumberFormat="1" applyFont="1" applyFill="1" applyBorder="1" applyAlignment="1">
      <alignment horizontal="left" vertical="center" wrapText="1"/>
    </xf>
    <xf numFmtId="2" fontId="4" fillId="2" borderId="98" xfId="0" applyNumberFormat="1" applyFont="1" applyFill="1" applyBorder="1" applyAlignment="1">
      <alignment horizontal="center" vertical="center" wrapText="1"/>
    </xf>
    <xf numFmtId="49" fontId="40" fillId="6" borderId="29" xfId="3" applyNumberFormat="1" applyFont="1" applyFill="1" applyBorder="1" applyAlignment="1">
      <alignment horizontal="left" vertical="center" wrapText="1"/>
    </xf>
  </cellXfs>
  <cellStyles count="8">
    <cellStyle name="Excel Built-in Normal" xfId="1"/>
    <cellStyle name="Excel Built-in Normal 1" xfId="2"/>
    <cellStyle name="Excel Built-in Normal 3" xfId="6"/>
    <cellStyle name="Header" xfId="5"/>
    <cellStyle name="Normální" xfId="0" builtinId="0"/>
    <cellStyle name="Normální 2" xfId="4"/>
    <cellStyle name="Normální 3" xfId="3"/>
    <cellStyle name="Normální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E144"/>
  <sheetViews>
    <sheetView topLeftCell="A28" workbookViewId="0">
      <selection activeCell="A32" sqref="A32:XFD37"/>
    </sheetView>
  </sheetViews>
  <sheetFormatPr defaultRowHeight="15" x14ac:dyDescent="0.25"/>
  <cols>
    <col min="1" max="1" width="7.7109375" style="6" customWidth="1"/>
    <col min="2" max="2" width="33.7109375" style="6" customWidth="1"/>
    <col min="3" max="4" width="19.7109375" style="6" customWidth="1"/>
    <col min="5" max="5" width="19.7109375" style="7" customWidth="1"/>
  </cols>
  <sheetData>
    <row r="1" spans="1:5" s="109" customFormat="1" x14ac:dyDescent="0.25">
      <c r="A1" s="6"/>
      <c r="B1" s="6"/>
      <c r="C1" s="6"/>
      <c r="D1" s="6"/>
      <c r="E1" s="7"/>
    </row>
    <row r="2" spans="1:5" s="109" customFormat="1" ht="21" customHeight="1" x14ac:dyDescent="0.25">
      <c r="A2" s="8" t="s">
        <v>24</v>
      </c>
      <c r="B2" s="9"/>
      <c r="C2" s="9"/>
      <c r="D2" s="9"/>
      <c r="E2" s="10"/>
    </row>
    <row r="3" spans="1:5" s="110" customFormat="1" ht="15.75" customHeight="1" x14ac:dyDescent="0.25">
      <c r="A3" s="11"/>
      <c r="B3" s="6"/>
      <c r="C3" s="6"/>
      <c r="D3" s="6"/>
      <c r="E3" s="7"/>
    </row>
    <row r="4" spans="1:5" s="110" customFormat="1" ht="15.75" customHeight="1" x14ac:dyDescent="0.25">
      <c r="A4" s="236" t="s">
        <v>25</v>
      </c>
      <c r="B4" s="236"/>
      <c r="C4" s="236"/>
      <c r="D4" s="236"/>
      <c r="E4" s="7"/>
    </row>
    <row r="5" spans="1:5" s="110" customFormat="1" ht="15.75" customHeight="1" x14ac:dyDescent="0.25">
      <c r="A5" s="12" t="s">
        <v>139</v>
      </c>
      <c r="B5" s="6"/>
      <c r="C5" s="6"/>
      <c r="D5" s="6"/>
      <c r="E5" s="7">
        <v>68000000</v>
      </c>
    </row>
    <row r="6" spans="1:5" s="110" customFormat="1" ht="15.75" customHeight="1" x14ac:dyDescent="0.25">
      <c r="A6" s="97" t="s">
        <v>111</v>
      </c>
      <c r="B6" s="98"/>
      <c r="C6" s="98"/>
      <c r="D6" s="98"/>
      <c r="E6" s="99">
        <v>15483</v>
      </c>
    </row>
    <row r="7" spans="1:5" s="110" customFormat="1" ht="15.75" customHeight="1" x14ac:dyDescent="0.25">
      <c r="A7" s="97" t="s">
        <v>140</v>
      </c>
      <c r="B7" s="98"/>
      <c r="C7" s="98"/>
      <c r="D7" s="98"/>
      <c r="E7" s="99">
        <v>129775.59</v>
      </c>
    </row>
    <row r="8" spans="1:5" s="110" customFormat="1" ht="15.75" customHeight="1" x14ac:dyDescent="0.25">
      <c r="A8" s="97" t="s">
        <v>142</v>
      </c>
      <c r="B8" s="98"/>
      <c r="C8" s="98"/>
      <c r="D8" s="98"/>
      <c r="E8" s="99">
        <v>5032000</v>
      </c>
    </row>
    <row r="9" spans="1:5" s="110" customFormat="1" ht="15.75" customHeight="1" x14ac:dyDescent="0.25">
      <c r="A9" s="97" t="s">
        <v>143</v>
      </c>
      <c r="B9" s="98"/>
      <c r="C9" s="98"/>
      <c r="D9" s="98"/>
      <c r="E9" s="99">
        <v>0</v>
      </c>
    </row>
    <row r="10" spans="1:5" s="110" customFormat="1" ht="15.75" customHeight="1" x14ac:dyDescent="0.25">
      <c r="A10" s="239" t="s">
        <v>112</v>
      </c>
      <c r="B10" s="239"/>
      <c r="C10" s="239"/>
      <c r="D10" s="239"/>
      <c r="E10" s="100"/>
    </row>
    <row r="11" spans="1:5" s="110" customFormat="1" ht="15.75" customHeight="1" x14ac:dyDescent="0.25">
      <c r="A11" s="237" t="s">
        <v>113</v>
      </c>
      <c r="B11" s="237"/>
      <c r="C11" s="237"/>
      <c r="D11" s="237"/>
      <c r="E11" s="99">
        <v>0</v>
      </c>
    </row>
    <row r="12" spans="1:5" s="110" customFormat="1" ht="15.75" customHeight="1" thickBot="1" x14ac:dyDescent="0.3">
      <c r="A12" s="101" t="s">
        <v>114</v>
      </c>
      <c r="B12" s="102"/>
      <c r="C12" s="102"/>
      <c r="D12" s="103"/>
      <c r="E12" s="99">
        <v>0</v>
      </c>
    </row>
    <row r="13" spans="1:5" s="110" customFormat="1" ht="15.75" customHeight="1" x14ac:dyDescent="0.25">
      <c r="A13" s="238" t="s">
        <v>26</v>
      </c>
      <c r="B13" s="238"/>
      <c r="C13" s="238"/>
      <c r="D13" s="238"/>
      <c r="E13" s="13">
        <f>SUM(E5:E9)</f>
        <v>73177258.590000004</v>
      </c>
    </row>
    <row r="14" spans="1:5" s="110" customFormat="1" ht="9.9499999999999993" customHeight="1" x14ac:dyDescent="0.25">
      <c r="A14" s="14"/>
      <c r="B14" s="6"/>
      <c r="C14" s="6"/>
      <c r="D14" s="6"/>
      <c r="E14" s="7"/>
    </row>
    <row r="15" spans="1:5" s="110" customFormat="1" ht="15.75" customHeight="1" x14ac:dyDescent="0.25">
      <c r="A15" s="236" t="s">
        <v>27</v>
      </c>
      <c r="B15" s="236"/>
      <c r="C15" s="236"/>
      <c r="D15" s="236"/>
      <c r="E15" s="7"/>
    </row>
    <row r="16" spans="1:5" s="110" customFormat="1" ht="15.75" customHeight="1" x14ac:dyDescent="0.25">
      <c r="A16" s="12" t="s">
        <v>139</v>
      </c>
      <c r="B16" s="6"/>
      <c r="C16" s="6"/>
      <c r="D16" s="6"/>
      <c r="E16" s="7">
        <v>88436849.400000006</v>
      </c>
    </row>
    <row r="17" spans="1:5" s="110" customFormat="1" ht="15.75" customHeight="1" x14ac:dyDescent="0.25">
      <c r="A17" s="97" t="s">
        <v>111</v>
      </c>
      <c r="B17" s="98"/>
      <c r="C17" s="98"/>
      <c r="D17" s="98"/>
      <c r="E17" s="99">
        <v>15483</v>
      </c>
    </row>
    <row r="18" spans="1:5" s="110" customFormat="1" ht="15.75" customHeight="1" x14ac:dyDescent="0.25">
      <c r="A18" s="97" t="s">
        <v>140</v>
      </c>
      <c r="B18" s="98"/>
      <c r="C18" s="98"/>
      <c r="D18" s="98"/>
      <c r="E18" s="99">
        <v>129775.59</v>
      </c>
    </row>
    <row r="19" spans="1:5" s="110" customFormat="1" ht="15.75" customHeight="1" x14ac:dyDescent="0.25">
      <c r="A19" s="97" t="s">
        <v>142</v>
      </c>
      <c r="B19" s="98"/>
      <c r="C19" s="98"/>
      <c r="D19" s="98"/>
      <c r="E19" s="99">
        <v>5032000</v>
      </c>
    </row>
    <row r="20" spans="1:5" s="110" customFormat="1" ht="15.75" customHeight="1" x14ac:dyDescent="0.25">
      <c r="A20" s="97" t="s">
        <v>143</v>
      </c>
      <c r="B20" s="98"/>
      <c r="C20" s="98"/>
      <c r="D20" s="98"/>
      <c r="E20" s="99">
        <v>0</v>
      </c>
    </row>
    <row r="21" spans="1:5" s="110" customFormat="1" ht="15.75" customHeight="1" x14ac:dyDescent="0.25">
      <c r="A21" s="239" t="s">
        <v>112</v>
      </c>
      <c r="B21" s="239"/>
      <c r="C21" s="239"/>
      <c r="D21" s="239"/>
      <c r="E21" s="100"/>
    </row>
    <row r="22" spans="1:5" s="110" customFormat="1" ht="15.75" customHeight="1" x14ac:dyDescent="0.25">
      <c r="A22" s="237" t="s">
        <v>113</v>
      </c>
      <c r="B22" s="237"/>
      <c r="C22" s="237"/>
      <c r="D22" s="237"/>
      <c r="E22" s="99">
        <v>0</v>
      </c>
    </row>
    <row r="23" spans="1:5" s="110" customFormat="1" ht="15.75" customHeight="1" thickBot="1" x14ac:dyDescent="0.3">
      <c r="A23" s="101" t="s">
        <v>114</v>
      </c>
      <c r="B23" s="102"/>
      <c r="C23" s="102"/>
      <c r="D23" s="229" t="s">
        <v>148</v>
      </c>
      <c r="E23" s="99">
        <v>0</v>
      </c>
    </row>
    <row r="24" spans="1:5" s="110" customFormat="1" ht="15.75" customHeight="1" x14ac:dyDescent="0.25">
      <c r="A24" s="238" t="s">
        <v>28</v>
      </c>
      <c r="B24" s="238"/>
      <c r="C24" s="238"/>
      <c r="D24" s="238"/>
      <c r="E24" s="13">
        <f>SUM(E16:E20)</f>
        <v>93614107.99000001</v>
      </c>
    </row>
    <row r="25" spans="1:5" s="110" customFormat="1" ht="9.9499999999999993" customHeight="1" x14ac:dyDescent="0.25">
      <c r="A25" s="14"/>
      <c r="B25" s="6"/>
      <c r="C25" s="6"/>
      <c r="D25" s="6"/>
      <c r="E25" s="15"/>
    </row>
    <row r="26" spans="1:5" s="110" customFormat="1" ht="15.75" customHeight="1" x14ac:dyDescent="0.25">
      <c r="A26" s="236" t="s">
        <v>29</v>
      </c>
      <c r="B26" s="236"/>
      <c r="C26" s="236"/>
      <c r="D26" s="236"/>
      <c r="E26" s="15"/>
    </row>
    <row r="27" spans="1:5" s="110" customFormat="1" ht="15.75" customHeight="1" x14ac:dyDescent="0.25">
      <c r="A27" s="245" t="s">
        <v>99</v>
      </c>
      <c r="B27" s="245"/>
      <c r="C27" s="245"/>
      <c r="D27" s="245"/>
      <c r="E27" s="15">
        <v>10000000</v>
      </c>
    </row>
    <row r="28" spans="1:5" s="110" customFormat="1" ht="15.75" customHeight="1" x14ac:dyDescent="0.25">
      <c r="A28" s="245" t="s">
        <v>100</v>
      </c>
      <c r="B28" s="245"/>
      <c r="C28" s="245"/>
      <c r="D28" s="245"/>
      <c r="E28" s="15">
        <v>12000000</v>
      </c>
    </row>
    <row r="29" spans="1:5" s="110" customFormat="1" ht="15.75" customHeight="1" thickBot="1" x14ac:dyDescent="0.3">
      <c r="A29" s="245" t="s">
        <v>101</v>
      </c>
      <c r="B29" s="245"/>
      <c r="C29" s="245"/>
      <c r="D29" s="245"/>
      <c r="E29" s="15">
        <v>-1563150.6</v>
      </c>
    </row>
    <row r="30" spans="1:5" s="110" customFormat="1" ht="15.75" customHeight="1" x14ac:dyDescent="0.25">
      <c r="A30" s="241" t="s">
        <v>30</v>
      </c>
      <c r="B30" s="241"/>
      <c r="C30" s="241"/>
      <c r="D30" s="241"/>
      <c r="E30" s="13">
        <f>SUM(E27:E29)</f>
        <v>20436849.399999999</v>
      </c>
    </row>
    <row r="31" spans="1:5" ht="9.9499999999999993" customHeight="1" x14ac:dyDescent="0.25"/>
    <row r="32" spans="1:5" ht="9.9499999999999993" customHeight="1" x14ac:dyDescent="0.25"/>
    <row r="33" ht="9.9499999999999993" customHeight="1" x14ac:dyDescent="0.25"/>
    <row r="34" ht="9.9499999999999993" customHeight="1" x14ac:dyDescent="0.25"/>
    <row r="35" ht="9.9499999999999993" customHeight="1" x14ac:dyDescent="0.25"/>
    <row r="36" ht="9.9499999999999993" customHeight="1" x14ac:dyDescent="0.25"/>
    <row r="37" ht="9.9499999999999993" customHeight="1" x14ac:dyDescent="0.25"/>
    <row r="38" ht="9.9499999999999993" customHeight="1" x14ac:dyDescent="0.25"/>
    <row r="39" ht="9.9499999999999993" customHeight="1" x14ac:dyDescent="0.25"/>
    <row r="40" ht="9.9499999999999993" customHeight="1" x14ac:dyDescent="0.25"/>
    <row r="41" ht="9.9499999999999993" customHeight="1" x14ac:dyDescent="0.25"/>
    <row r="42" ht="9.9499999999999993" customHeight="1" x14ac:dyDescent="0.25"/>
    <row r="43" ht="9.9499999999999993" customHeight="1" x14ac:dyDescent="0.25"/>
    <row r="44" ht="9.9499999999999993" customHeight="1" x14ac:dyDescent="0.25"/>
    <row r="45" ht="9.9499999999999993" customHeight="1" x14ac:dyDescent="0.25"/>
    <row r="46" ht="9.9499999999999993" customHeight="1" x14ac:dyDescent="0.25"/>
    <row r="47" ht="9.9499999999999993" customHeight="1" x14ac:dyDescent="0.25"/>
    <row r="48" ht="9.9499999999999993" customHeight="1" x14ac:dyDescent="0.25"/>
    <row r="49" spans="1:5" ht="9.9499999999999993" customHeight="1" x14ac:dyDescent="0.25"/>
    <row r="50" spans="1:5" ht="9.9499999999999993" customHeight="1" x14ac:dyDescent="0.25"/>
    <row r="51" spans="1:5" ht="9.9499999999999993" customHeight="1" x14ac:dyDescent="0.25"/>
    <row r="52" spans="1:5" ht="9.9499999999999993" customHeight="1" x14ac:dyDescent="0.25"/>
    <row r="53" spans="1:5" ht="9.9499999999999993" customHeight="1" x14ac:dyDescent="0.25"/>
    <row r="54" spans="1:5" ht="9.9499999999999993" customHeight="1" x14ac:dyDescent="0.25"/>
    <row r="55" spans="1:5" ht="9.9499999999999993" customHeight="1" x14ac:dyDescent="0.25"/>
    <row r="56" spans="1:5" ht="25.5" customHeight="1" thickBot="1" x14ac:dyDescent="0.3">
      <c r="A56" s="8" t="s">
        <v>31</v>
      </c>
      <c r="B56" s="9"/>
      <c r="C56" s="9"/>
      <c r="D56" s="9"/>
      <c r="E56" s="10"/>
    </row>
    <row r="57" spans="1:5" ht="18" customHeight="1" thickBot="1" x14ac:dyDescent="0.3">
      <c r="A57" s="242" t="s">
        <v>32</v>
      </c>
      <c r="B57" s="242"/>
      <c r="C57" s="16" t="s">
        <v>52</v>
      </c>
      <c r="D57" s="16" t="s">
        <v>115</v>
      </c>
      <c r="E57" s="104" t="s">
        <v>116</v>
      </c>
    </row>
    <row r="58" spans="1:5" ht="15.75" customHeight="1" x14ac:dyDescent="0.25">
      <c r="A58" s="243" t="s">
        <v>50</v>
      </c>
      <c r="B58" s="243"/>
      <c r="C58" s="17">
        <f>SUM(E5)</f>
        <v>68000000</v>
      </c>
      <c r="D58" s="17">
        <f>SUM(E6+E7+E8+E9)</f>
        <v>5177258.59</v>
      </c>
      <c r="E58" s="193">
        <f>SUM(C58+D58)</f>
        <v>73177258.590000004</v>
      </c>
    </row>
    <row r="59" spans="1:5" ht="15.75" customHeight="1" thickBot="1" x14ac:dyDescent="0.3">
      <c r="A59" s="240" t="s">
        <v>51</v>
      </c>
      <c r="B59" s="240"/>
      <c r="C59" s="18">
        <f>SUM(E16)</f>
        <v>88436849.400000006</v>
      </c>
      <c r="D59" s="18">
        <f>SUM(E17+E18+E19+E20)</f>
        <v>5177258.59</v>
      </c>
      <c r="E59" s="193">
        <f>SUM(C59+D59)</f>
        <v>93614107.99000001</v>
      </c>
    </row>
    <row r="60" spans="1:5" ht="15.75" customHeight="1" thickBot="1" x14ac:dyDescent="0.3">
      <c r="A60" s="244" t="s">
        <v>33</v>
      </c>
      <c r="B60" s="244"/>
      <c r="C60" s="19">
        <f>SUM(C58-C59)</f>
        <v>-20436849.400000006</v>
      </c>
      <c r="D60" s="19">
        <f t="shared" ref="D60:E60" si="0">SUM(D58-D59)</f>
        <v>0</v>
      </c>
      <c r="E60" s="105">
        <f t="shared" si="0"/>
        <v>-20436849.400000006</v>
      </c>
    </row>
    <row r="61" spans="1:5" ht="5.0999999999999996" customHeight="1" thickBot="1" x14ac:dyDescent="0.3">
      <c r="A61" s="20"/>
      <c r="B61" s="20"/>
      <c r="C61" s="20"/>
      <c r="D61" s="20"/>
      <c r="E61" s="20"/>
    </row>
    <row r="62" spans="1:5" ht="18" customHeight="1" thickBot="1" x14ac:dyDescent="0.3">
      <c r="A62" s="232" t="s">
        <v>34</v>
      </c>
      <c r="B62" s="232"/>
      <c r="C62" s="16" t="s">
        <v>52</v>
      </c>
      <c r="D62" s="16" t="s">
        <v>115</v>
      </c>
      <c r="E62" s="104" t="s">
        <v>116</v>
      </c>
    </row>
    <row r="63" spans="1:5" ht="21.95" customHeight="1" x14ac:dyDescent="0.25">
      <c r="A63" s="21" t="s">
        <v>35</v>
      </c>
      <c r="B63" s="22" t="s">
        <v>36</v>
      </c>
      <c r="C63" s="23">
        <f>SUM(E27)</f>
        <v>10000000</v>
      </c>
      <c r="D63" s="23">
        <v>0</v>
      </c>
      <c r="E63" s="193">
        <f>SUM(C63+D63)</f>
        <v>10000000</v>
      </c>
    </row>
    <row r="64" spans="1:5" ht="21.95" customHeight="1" x14ac:dyDescent="0.25">
      <c r="A64" s="21" t="s">
        <v>74</v>
      </c>
      <c r="B64" s="22" t="s">
        <v>45</v>
      </c>
      <c r="C64" s="23">
        <v>12000000</v>
      </c>
      <c r="D64" s="23">
        <v>0</v>
      </c>
      <c r="E64" s="193">
        <f>SUM(C64+D64)</f>
        <v>12000000</v>
      </c>
    </row>
    <row r="65" spans="1:5" ht="21.95" customHeight="1" x14ac:dyDescent="0.25">
      <c r="A65" s="21" t="s">
        <v>37</v>
      </c>
      <c r="B65" s="22" t="s">
        <v>38</v>
      </c>
      <c r="C65" s="24">
        <v>-1563150.6</v>
      </c>
      <c r="D65" s="24">
        <v>0</v>
      </c>
      <c r="E65" s="193">
        <f>SUM(C65+D65)</f>
        <v>-1563150.6</v>
      </c>
    </row>
    <row r="66" spans="1:5" ht="21.95" customHeight="1" thickBot="1" x14ac:dyDescent="0.3">
      <c r="A66" s="25" t="s">
        <v>39</v>
      </c>
      <c r="B66" s="26" t="s">
        <v>40</v>
      </c>
      <c r="C66" s="27">
        <v>0</v>
      </c>
      <c r="D66" s="27">
        <v>0</v>
      </c>
      <c r="E66" s="193">
        <f>SUM(C66+D66)</f>
        <v>0</v>
      </c>
    </row>
    <row r="67" spans="1:5" ht="15.75" customHeight="1" thickBot="1" x14ac:dyDescent="0.3">
      <c r="A67" s="232" t="s">
        <v>41</v>
      </c>
      <c r="B67" s="232"/>
      <c r="C67" s="19">
        <f>SUM(C63:C66)</f>
        <v>20436849.399999999</v>
      </c>
      <c r="D67" s="19">
        <f t="shared" ref="D67:E67" si="1">SUM(D63:D66)</f>
        <v>0</v>
      </c>
      <c r="E67" s="105">
        <f t="shared" si="1"/>
        <v>20436849.399999999</v>
      </c>
    </row>
    <row r="68" spans="1:5" ht="5.0999999999999996" customHeight="1" thickBot="1" x14ac:dyDescent="0.3">
      <c r="A68" s="28"/>
      <c r="B68" s="28"/>
      <c r="C68" s="29"/>
      <c r="D68" s="29"/>
      <c r="E68" s="29"/>
    </row>
    <row r="69" spans="1:5" ht="18" customHeight="1" thickBot="1" x14ac:dyDescent="0.3">
      <c r="A69" s="232" t="s">
        <v>42</v>
      </c>
      <c r="B69" s="232"/>
      <c r="C69" s="16" t="s">
        <v>52</v>
      </c>
      <c r="D69" s="16" t="s">
        <v>115</v>
      </c>
      <c r="E69" s="104" t="s">
        <v>116</v>
      </c>
    </row>
    <row r="70" spans="1:5" ht="15.75" customHeight="1" x14ac:dyDescent="0.25">
      <c r="A70" s="233" t="s">
        <v>43</v>
      </c>
      <c r="B70" s="233"/>
      <c r="C70" s="30">
        <f>SUM(C58+C63+C64)</f>
        <v>90000000</v>
      </c>
      <c r="D70" s="30">
        <f>SUM(D58+D63+D64)</f>
        <v>5177258.59</v>
      </c>
      <c r="E70" s="106">
        <f>SUM(E58+E63+E64)</f>
        <v>95177258.590000004</v>
      </c>
    </row>
    <row r="71" spans="1:5" ht="15.75" customHeight="1" thickBot="1" x14ac:dyDescent="0.3">
      <c r="A71" s="234" t="s">
        <v>44</v>
      </c>
      <c r="B71" s="234"/>
      <c r="C71" s="31">
        <f>SUM(C59-C65)</f>
        <v>90000000</v>
      </c>
      <c r="D71" s="31">
        <f>SUM(D59-D65)</f>
        <v>5177258.59</v>
      </c>
      <c r="E71" s="107">
        <f>SUM(E59-E65)</f>
        <v>95177258.590000004</v>
      </c>
    </row>
    <row r="72" spans="1:5" ht="15.75" customHeight="1" thickBot="1" x14ac:dyDescent="0.3">
      <c r="A72" s="28" t="s">
        <v>23</v>
      </c>
      <c r="B72" s="28"/>
      <c r="C72" s="32">
        <f>SUM(C70-C71)</f>
        <v>0</v>
      </c>
      <c r="D72" s="32">
        <f t="shared" ref="D72:E72" si="2">SUM(D70-D71)</f>
        <v>0</v>
      </c>
      <c r="E72" s="108">
        <f t="shared" si="2"/>
        <v>0</v>
      </c>
    </row>
    <row r="73" spans="1:5" ht="15.75" customHeight="1" x14ac:dyDescent="0.25">
      <c r="A73" s="235"/>
      <c r="B73" s="235"/>
      <c r="C73" s="235"/>
      <c r="D73" s="235"/>
      <c r="E73" s="33"/>
    </row>
    <row r="74" spans="1:5" ht="16.350000000000001" customHeight="1" x14ac:dyDescent="0.25"/>
    <row r="75" spans="1:5" ht="16.350000000000001" customHeight="1" x14ac:dyDescent="0.25"/>
    <row r="76" spans="1:5" ht="16.350000000000001" customHeight="1" x14ac:dyDescent="0.25"/>
    <row r="77" spans="1:5" ht="16.350000000000001" customHeight="1" x14ac:dyDescent="0.25"/>
    <row r="78" spans="1:5" ht="16.350000000000001" customHeight="1" x14ac:dyDescent="0.25"/>
    <row r="79" spans="1:5" ht="16.350000000000001" customHeight="1" x14ac:dyDescent="0.25"/>
    <row r="80" spans="1:5" ht="16.350000000000001" customHeight="1" x14ac:dyDescent="0.25"/>
    <row r="81" ht="16.350000000000001" customHeight="1" x14ac:dyDescent="0.25"/>
    <row r="82" ht="16.350000000000001" customHeight="1" x14ac:dyDescent="0.25"/>
    <row r="83" ht="16.350000000000001" customHeight="1" x14ac:dyDescent="0.25"/>
    <row r="84" ht="16.350000000000001" customHeight="1" x14ac:dyDescent="0.25"/>
    <row r="85" ht="16.350000000000001" customHeight="1" x14ac:dyDescent="0.25"/>
    <row r="86" ht="16.350000000000001" customHeight="1" x14ac:dyDescent="0.25"/>
    <row r="87" ht="16.350000000000001" customHeight="1" x14ac:dyDescent="0.25"/>
    <row r="88" ht="16.350000000000001" customHeight="1" x14ac:dyDescent="0.25"/>
    <row r="89" ht="16.350000000000001" customHeight="1" x14ac:dyDescent="0.25"/>
    <row r="90" ht="16.350000000000001" customHeight="1" x14ac:dyDescent="0.25"/>
    <row r="91" ht="16.350000000000001" customHeight="1" x14ac:dyDescent="0.25"/>
    <row r="92" ht="16.350000000000001" customHeight="1" x14ac:dyDescent="0.25"/>
    <row r="93" ht="16.350000000000001" customHeight="1" x14ac:dyDescent="0.25"/>
    <row r="94" ht="16.350000000000001" customHeight="1" x14ac:dyDescent="0.25"/>
    <row r="95" ht="16.350000000000001" customHeight="1" x14ac:dyDescent="0.25"/>
    <row r="96" ht="16.350000000000001" customHeight="1" x14ac:dyDescent="0.25"/>
    <row r="97" ht="16.350000000000001" customHeight="1" x14ac:dyDescent="0.25"/>
    <row r="98" ht="16.350000000000001" customHeight="1" x14ac:dyDescent="0.25"/>
    <row r="99" ht="16.350000000000001" customHeight="1" x14ac:dyDescent="0.25"/>
    <row r="100" ht="16.350000000000001" customHeight="1" x14ac:dyDescent="0.25"/>
    <row r="101" ht="16.350000000000001" customHeight="1" x14ac:dyDescent="0.25"/>
    <row r="102" ht="16.350000000000001" customHeight="1" x14ac:dyDescent="0.25"/>
    <row r="103" ht="16.350000000000001" customHeight="1" x14ac:dyDescent="0.25"/>
    <row r="104" ht="16.350000000000001" customHeight="1" x14ac:dyDescent="0.25"/>
    <row r="105" ht="16.350000000000001" customHeight="1" x14ac:dyDescent="0.25"/>
    <row r="106" ht="16.350000000000001" customHeight="1" x14ac:dyDescent="0.25"/>
    <row r="107" ht="16.350000000000001" customHeight="1" x14ac:dyDescent="0.25"/>
    <row r="108" ht="16.350000000000001" customHeight="1" x14ac:dyDescent="0.25"/>
    <row r="109" ht="16.350000000000001" customHeight="1" x14ac:dyDescent="0.25"/>
    <row r="110" ht="16.350000000000001" customHeight="1" x14ac:dyDescent="0.25"/>
    <row r="111" ht="16.350000000000001" customHeight="1" x14ac:dyDescent="0.25"/>
    <row r="112" ht="16.350000000000001" customHeight="1" x14ac:dyDescent="0.25"/>
    <row r="113" ht="16.350000000000001" customHeight="1" x14ac:dyDescent="0.25"/>
    <row r="114" ht="16.350000000000001" customHeight="1" x14ac:dyDescent="0.25"/>
    <row r="115" ht="16.350000000000001" customHeight="1" x14ac:dyDescent="0.25"/>
    <row r="116" ht="16.350000000000001" customHeight="1" x14ac:dyDescent="0.25"/>
    <row r="117" ht="16.350000000000001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spans="1:5" ht="15.75" customHeight="1" x14ac:dyDescent="0.25"/>
    <row r="130" spans="1:5" ht="15.75" customHeight="1" x14ac:dyDescent="0.25"/>
    <row r="131" spans="1:5" ht="15.75" customHeight="1" x14ac:dyDescent="0.25"/>
    <row r="132" spans="1:5" ht="15.75" customHeight="1" x14ac:dyDescent="0.25"/>
    <row r="133" spans="1:5" ht="15.75" customHeight="1" x14ac:dyDescent="0.25"/>
    <row r="134" spans="1:5" ht="15.75" customHeight="1" x14ac:dyDescent="0.25"/>
    <row r="135" spans="1:5" ht="15.75" customHeight="1" x14ac:dyDescent="0.25"/>
    <row r="136" spans="1:5" ht="15.75" customHeight="1" x14ac:dyDescent="0.25"/>
    <row r="137" spans="1:5" ht="15.75" customHeight="1" x14ac:dyDescent="0.25"/>
    <row r="138" spans="1:5" ht="15.75" customHeight="1" x14ac:dyDescent="0.25"/>
    <row r="139" spans="1:5" ht="15.75" customHeight="1" x14ac:dyDescent="0.25"/>
    <row r="140" spans="1:5" ht="15.75" customHeight="1" x14ac:dyDescent="0.25"/>
    <row r="141" spans="1:5" s="3" customFormat="1" ht="15.75" customHeight="1" x14ac:dyDescent="0.25">
      <c r="A141" s="6"/>
      <c r="B141" s="6"/>
      <c r="C141" s="6"/>
      <c r="D141" s="6"/>
      <c r="E141" s="7"/>
    </row>
    <row r="144" spans="1:5" s="5" customFormat="1" x14ac:dyDescent="0.25">
      <c r="A144" s="6"/>
      <c r="B144" s="6"/>
      <c r="C144" s="6"/>
      <c r="D144" s="6"/>
      <c r="E144" s="7"/>
    </row>
  </sheetData>
  <mergeCells count="23">
    <mergeCell ref="A21:D21"/>
    <mergeCell ref="A22:D22"/>
    <mergeCell ref="A59:B59"/>
    <mergeCell ref="A62:B62"/>
    <mergeCell ref="A30:D30"/>
    <mergeCell ref="A57:B57"/>
    <mergeCell ref="A58:B58"/>
    <mergeCell ref="A60:B60"/>
    <mergeCell ref="A24:D24"/>
    <mergeCell ref="A26:D26"/>
    <mergeCell ref="A27:D27"/>
    <mergeCell ref="A28:D28"/>
    <mergeCell ref="A29:D29"/>
    <mergeCell ref="A4:D4"/>
    <mergeCell ref="A11:D11"/>
    <mergeCell ref="A13:D13"/>
    <mergeCell ref="A15:D15"/>
    <mergeCell ref="A10:D10"/>
    <mergeCell ref="A67:B67"/>
    <mergeCell ref="A69:B69"/>
    <mergeCell ref="A70:B70"/>
    <mergeCell ref="A71:B71"/>
    <mergeCell ref="A73:D73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CZ00303453&amp;C&amp;"-,Tučné"&amp;14PŘEHLED O STAVU ROZPOČTU
&amp;RRok 2022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>
      <selection activeCell="O2" sqref="O1:V1048576"/>
    </sheetView>
  </sheetViews>
  <sheetFormatPr defaultRowHeight="15" x14ac:dyDescent="0.25"/>
  <cols>
    <col min="1" max="1" width="3.7109375" style="111" customWidth="1"/>
    <col min="2" max="2" width="3.7109375" style="112" customWidth="1"/>
    <col min="3" max="3" width="2.28515625" style="112" customWidth="1"/>
    <col min="4" max="4" width="2.7109375" style="112" customWidth="1"/>
    <col min="5" max="5" width="2.42578125" style="112" customWidth="1"/>
    <col min="6" max="6" width="7.7109375" style="112" customWidth="1"/>
    <col min="7" max="7" width="5.7109375" style="113" customWidth="1"/>
    <col min="8" max="8" width="3.7109375" style="113" customWidth="1"/>
    <col min="9" max="9" width="9.7109375" style="113" customWidth="1"/>
    <col min="10" max="11" width="5.7109375" style="113" customWidth="1"/>
    <col min="12" max="13" width="11.7109375" style="114" customWidth="1"/>
    <col min="14" max="14" width="65.42578125" style="115" customWidth="1"/>
  </cols>
  <sheetData>
    <row r="1" spans="1:14" s="109" customFormat="1" x14ac:dyDescent="0.25">
      <c r="A1" s="111"/>
      <c r="B1" s="112"/>
      <c r="C1" s="112"/>
      <c r="D1" s="112"/>
      <c r="E1" s="112"/>
      <c r="F1" s="112"/>
      <c r="G1" s="113"/>
      <c r="H1" s="113"/>
      <c r="I1" s="113"/>
      <c r="J1" s="113"/>
      <c r="K1" s="113"/>
      <c r="L1" s="114"/>
      <c r="M1" s="114"/>
      <c r="N1" s="115"/>
    </row>
    <row r="2" spans="1:14" s="109" customFormat="1" ht="21" customHeight="1" x14ac:dyDescent="0.25">
      <c r="A2" s="111"/>
      <c r="B2" s="112"/>
      <c r="C2" s="112"/>
      <c r="D2" s="112"/>
      <c r="E2" s="112"/>
      <c r="F2" s="112"/>
      <c r="G2" s="113"/>
      <c r="H2" s="113"/>
      <c r="I2" s="113"/>
      <c r="J2" s="113"/>
      <c r="K2" s="113"/>
      <c r="L2" s="114"/>
      <c r="M2" s="114"/>
      <c r="N2" s="115"/>
    </row>
    <row r="3" spans="1:14" s="203" customFormat="1" ht="15.75" customHeight="1" x14ac:dyDescent="0.25">
      <c r="A3" s="197" t="s">
        <v>144</v>
      </c>
      <c r="B3" s="198"/>
      <c r="C3" s="198"/>
      <c r="D3" s="198"/>
      <c r="E3" s="198"/>
      <c r="F3" s="198"/>
      <c r="G3" s="199"/>
      <c r="H3" s="199"/>
      <c r="I3" s="199"/>
      <c r="J3" s="199"/>
      <c r="K3" s="200"/>
      <c r="L3" s="201"/>
      <c r="M3" s="201"/>
      <c r="N3" s="202"/>
    </row>
    <row r="4" spans="1:14" ht="15.75" customHeight="1" thickBot="1" x14ac:dyDescent="0.3"/>
    <row r="5" spans="1:14" s="124" customFormat="1" ht="15.75" customHeight="1" thickBot="1" x14ac:dyDescent="0.3">
      <c r="A5" s="116" t="s">
        <v>117</v>
      </c>
      <c r="B5" s="117" t="s">
        <v>118</v>
      </c>
      <c r="C5" s="117" t="s">
        <v>119</v>
      </c>
      <c r="D5" s="117" t="s">
        <v>120</v>
      </c>
      <c r="E5" s="117" t="s">
        <v>121</v>
      </c>
      <c r="F5" s="118" t="s">
        <v>122</v>
      </c>
      <c r="G5" s="119" t="s">
        <v>123</v>
      </c>
      <c r="H5" s="119" t="s">
        <v>124</v>
      </c>
      <c r="I5" s="119" t="s">
        <v>125</v>
      </c>
      <c r="J5" s="119" t="s">
        <v>126</v>
      </c>
      <c r="K5" s="119" t="s">
        <v>127</v>
      </c>
      <c r="L5" s="120" t="s">
        <v>128</v>
      </c>
      <c r="M5" s="120" t="s">
        <v>129</v>
      </c>
      <c r="N5" s="121" t="s">
        <v>130</v>
      </c>
    </row>
    <row r="6" spans="1:14" s="124" customFormat="1" ht="14.1" customHeight="1" x14ac:dyDescent="0.25">
      <c r="A6" s="213" t="s">
        <v>131</v>
      </c>
      <c r="B6" s="214" t="s">
        <v>131</v>
      </c>
      <c r="C6" s="215"/>
      <c r="D6" s="215">
        <v>231</v>
      </c>
      <c r="E6" s="216"/>
      <c r="F6" s="217" t="s">
        <v>141</v>
      </c>
      <c r="G6" s="217" t="s">
        <v>145</v>
      </c>
      <c r="H6" s="218">
        <v>0</v>
      </c>
      <c r="I6" s="218" t="s">
        <v>132</v>
      </c>
      <c r="J6" s="218">
        <v>0</v>
      </c>
      <c r="K6" s="218">
        <v>0</v>
      </c>
      <c r="L6" s="219">
        <v>0</v>
      </c>
      <c r="M6" s="219">
        <v>-344850</v>
      </c>
      <c r="N6" s="220" t="s">
        <v>147</v>
      </c>
    </row>
    <row r="7" spans="1:14" s="124" customFormat="1" ht="14.1" customHeight="1" thickBot="1" x14ac:dyDescent="0.3">
      <c r="A7" s="221" t="s">
        <v>131</v>
      </c>
      <c r="B7" s="222" t="s">
        <v>131</v>
      </c>
      <c r="C7" s="223"/>
      <c r="D7" s="223">
        <v>231</v>
      </c>
      <c r="E7" s="224"/>
      <c r="F7" s="225" t="s">
        <v>138</v>
      </c>
      <c r="G7" s="225" t="s">
        <v>145</v>
      </c>
      <c r="H7" s="226">
        <v>0</v>
      </c>
      <c r="I7" s="226" t="s">
        <v>132</v>
      </c>
      <c r="J7" s="226">
        <v>0</v>
      </c>
      <c r="K7" s="226">
        <v>0</v>
      </c>
      <c r="L7" s="227">
        <v>0</v>
      </c>
      <c r="M7" s="227">
        <v>344850</v>
      </c>
      <c r="N7" s="228" t="s">
        <v>146</v>
      </c>
    </row>
    <row r="8" spans="1:14" s="125" customFormat="1" ht="14.1" customHeight="1" thickBot="1" x14ac:dyDescent="0.25">
      <c r="A8" s="246" t="s">
        <v>133</v>
      </c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122">
        <f>SUM(L6:L7)</f>
        <v>0</v>
      </c>
      <c r="M8" s="122">
        <f>SUM(M6:M7)</f>
        <v>0</v>
      </c>
      <c r="N8" s="123"/>
    </row>
    <row r="9" spans="1:14" ht="15.75" customHeight="1" x14ac:dyDescent="0.25"/>
    <row r="10" spans="1:14" ht="15.75" customHeight="1" x14ac:dyDescent="0.25"/>
    <row r="11" spans="1:14" s="1" customFormat="1" ht="15" customHeight="1" x14ac:dyDescent="0.25">
      <c r="A11" s="126" t="s">
        <v>23</v>
      </c>
      <c r="B11" s="126"/>
      <c r="C11" s="126"/>
      <c r="D11" s="126"/>
      <c r="E11" s="48"/>
      <c r="F11" s="53"/>
      <c r="G11" s="109"/>
      <c r="H11" s="109"/>
      <c r="I11" s="109"/>
      <c r="J11" s="109"/>
      <c r="K11" s="109"/>
      <c r="L11" s="109"/>
      <c r="M11" s="109"/>
      <c r="N11" s="109"/>
    </row>
    <row r="12" spans="1:14" ht="16.350000000000001" customHeight="1" x14ac:dyDescent="0.25"/>
    <row r="13" spans="1:14" ht="16.350000000000001" customHeight="1" x14ac:dyDescent="0.25"/>
    <row r="14" spans="1:14" ht="16.350000000000001" customHeight="1" x14ac:dyDescent="0.25"/>
    <row r="15" spans="1:14" ht="16.350000000000001" customHeight="1" x14ac:dyDescent="0.25"/>
    <row r="16" spans="1:14" s="6" customFormat="1" ht="16.350000000000001" customHeight="1" x14ac:dyDescent="0.25">
      <c r="A16" s="111"/>
      <c r="B16" s="112"/>
      <c r="C16" s="112"/>
      <c r="D16" s="112"/>
      <c r="E16" s="112"/>
      <c r="F16" s="112"/>
      <c r="G16" s="113"/>
      <c r="H16" s="113"/>
      <c r="I16" s="113"/>
      <c r="J16" s="113"/>
      <c r="K16" s="113"/>
      <c r="L16" s="114"/>
      <c r="M16" s="114"/>
      <c r="N16" s="115"/>
    </row>
    <row r="17" spans="1:14" s="6" customFormat="1" ht="16.350000000000001" customHeight="1" x14ac:dyDescent="0.25">
      <c r="A17" s="111"/>
      <c r="B17" s="112"/>
      <c r="C17" s="112"/>
      <c r="D17" s="112"/>
      <c r="E17" s="112"/>
      <c r="F17" s="112"/>
      <c r="G17" s="113"/>
      <c r="H17" s="113"/>
      <c r="I17" s="113"/>
      <c r="J17" s="113"/>
      <c r="K17" s="113"/>
      <c r="L17" s="114"/>
      <c r="M17" s="114"/>
      <c r="N17" s="115"/>
    </row>
    <row r="18" spans="1:14" s="6" customFormat="1" ht="16.350000000000001" customHeight="1" x14ac:dyDescent="0.25">
      <c r="A18" s="111"/>
      <c r="B18" s="112"/>
      <c r="C18" s="112"/>
      <c r="D18" s="112"/>
      <c r="E18" s="112"/>
      <c r="F18" s="112"/>
      <c r="G18" s="113"/>
      <c r="H18" s="113"/>
      <c r="I18" s="113"/>
      <c r="J18" s="113"/>
      <c r="K18" s="113"/>
      <c r="L18" s="114"/>
      <c r="M18" s="114"/>
      <c r="N18" s="115"/>
    </row>
    <row r="19" spans="1:14" s="6" customFormat="1" ht="16.350000000000001" customHeight="1" x14ac:dyDescent="0.25">
      <c r="A19" s="111"/>
      <c r="B19" s="112"/>
      <c r="C19" s="112"/>
      <c r="D19" s="112"/>
      <c r="E19" s="112"/>
      <c r="F19" s="112"/>
      <c r="G19" s="113"/>
      <c r="H19" s="113"/>
      <c r="I19" s="113"/>
      <c r="J19" s="113"/>
      <c r="K19" s="113"/>
      <c r="L19" s="114"/>
      <c r="M19" s="114"/>
      <c r="N19" s="115"/>
    </row>
    <row r="20" spans="1:14" s="6" customFormat="1" ht="16.350000000000001" customHeight="1" x14ac:dyDescent="0.25">
      <c r="A20" s="111"/>
      <c r="B20" s="112"/>
      <c r="C20" s="112"/>
      <c r="D20" s="112"/>
      <c r="E20" s="112"/>
      <c r="F20" s="112"/>
      <c r="G20" s="113"/>
      <c r="H20" s="113"/>
      <c r="I20" s="113"/>
      <c r="J20" s="113"/>
      <c r="K20" s="113"/>
      <c r="L20" s="114"/>
      <c r="M20" s="114"/>
      <c r="N20" s="115"/>
    </row>
    <row r="21" spans="1:14" s="6" customFormat="1" ht="15.75" customHeight="1" x14ac:dyDescent="0.25">
      <c r="A21" s="111"/>
      <c r="B21" s="112"/>
      <c r="C21" s="112"/>
      <c r="D21" s="112"/>
      <c r="E21" s="112"/>
      <c r="F21" s="112"/>
      <c r="G21" s="113"/>
      <c r="H21" s="113"/>
      <c r="I21" s="113"/>
      <c r="J21" s="113"/>
      <c r="K21" s="113"/>
      <c r="L21" s="114"/>
      <c r="M21" s="114"/>
      <c r="N21" s="115"/>
    </row>
    <row r="22" spans="1:14" s="6" customFormat="1" ht="15.75" customHeight="1" x14ac:dyDescent="0.25">
      <c r="A22" s="111"/>
      <c r="B22" s="112"/>
      <c r="C22" s="112"/>
      <c r="D22" s="112"/>
      <c r="E22" s="112"/>
      <c r="F22" s="112"/>
      <c r="G22" s="113"/>
      <c r="H22" s="113"/>
      <c r="I22" s="113"/>
      <c r="J22" s="113"/>
      <c r="K22" s="113"/>
      <c r="L22" s="114"/>
      <c r="M22" s="114"/>
      <c r="N22" s="115"/>
    </row>
    <row r="23" spans="1:14" s="6" customFormat="1" ht="15.75" customHeight="1" x14ac:dyDescent="0.25">
      <c r="A23" s="111"/>
      <c r="B23" s="112"/>
      <c r="C23" s="112"/>
      <c r="D23" s="112"/>
      <c r="E23" s="112"/>
      <c r="F23" s="112"/>
      <c r="G23" s="113"/>
      <c r="H23" s="113"/>
      <c r="I23" s="113"/>
      <c r="J23" s="113"/>
      <c r="K23" s="113"/>
      <c r="L23" s="114"/>
      <c r="M23" s="114"/>
      <c r="N23" s="115"/>
    </row>
    <row r="24" spans="1:14" s="6" customFormat="1" ht="15.75" customHeight="1" x14ac:dyDescent="0.25">
      <c r="A24" s="111"/>
      <c r="B24" s="112"/>
      <c r="C24" s="112"/>
      <c r="D24" s="112"/>
      <c r="E24" s="112"/>
      <c r="F24" s="112"/>
      <c r="G24" s="113"/>
      <c r="H24" s="113"/>
      <c r="I24" s="113"/>
      <c r="J24" s="113"/>
      <c r="K24" s="113"/>
      <c r="L24" s="114"/>
      <c r="M24" s="114"/>
      <c r="N24" s="115"/>
    </row>
    <row r="25" spans="1:14" s="6" customFormat="1" ht="15.75" customHeight="1" x14ac:dyDescent="0.25">
      <c r="A25" s="111"/>
      <c r="B25" s="112"/>
      <c r="C25" s="112"/>
      <c r="D25" s="112"/>
      <c r="E25" s="112"/>
      <c r="F25" s="112"/>
      <c r="G25" s="113"/>
      <c r="H25" s="113"/>
      <c r="I25" s="113"/>
      <c r="J25" s="113"/>
      <c r="K25" s="113"/>
      <c r="L25" s="114"/>
      <c r="M25" s="114"/>
      <c r="N25" s="115"/>
    </row>
    <row r="26" spans="1:14" s="6" customFormat="1" ht="15.75" customHeight="1" x14ac:dyDescent="0.25">
      <c r="A26" s="111"/>
      <c r="B26" s="112"/>
      <c r="C26" s="112"/>
      <c r="D26" s="112"/>
      <c r="E26" s="112"/>
      <c r="F26" s="112"/>
      <c r="G26" s="113"/>
      <c r="H26" s="113"/>
      <c r="I26" s="113"/>
      <c r="J26" s="113"/>
      <c r="K26" s="113"/>
      <c r="L26" s="114"/>
      <c r="M26" s="114"/>
      <c r="N26" s="115"/>
    </row>
    <row r="27" spans="1:14" s="6" customFormat="1" ht="15.75" customHeight="1" x14ac:dyDescent="0.25">
      <c r="A27" s="111"/>
      <c r="B27" s="112"/>
      <c r="C27" s="112"/>
      <c r="D27" s="112"/>
      <c r="E27" s="112"/>
      <c r="F27" s="112"/>
      <c r="G27" s="113"/>
      <c r="H27" s="113"/>
      <c r="I27" s="113"/>
      <c r="J27" s="113"/>
      <c r="K27" s="113"/>
      <c r="L27" s="114"/>
      <c r="M27" s="114"/>
      <c r="N27" s="115"/>
    </row>
    <row r="28" spans="1:14" s="6" customFormat="1" ht="15.75" customHeight="1" x14ac:dyDescent="0.25">
      <c r="A28" s="111"/>
      <c r="B28" s="112"/>
      <c r="C28" s="112"/>
      <c r="D28" s="112"/>
      <c r="E28" s="112"/>
      <c r="F28" s="112"/>
      <c r="G28" s="113"/>
      <c r="H28" s="113"/>
      <c r="I28" s="113"/>
      <c r="J28" s="113"/>
      <c r="K28" s="113"/>
      <c r="L28" s="114"/>
      <c r="M28" s="114"/>
      <c r="N28" s="115"/>
    </row>
    <row r="29" spans="1:14" ht="15.75" customHeight="1" x14ac:dyDescent="0.25"/>
    <row r="30" spans="1:14" ht="15.75" customHeight="1" x14ac:dyDescent="0.25"/>
    <row r="31" spans="1:14" ht="15.75" customHeight="1" x14ac:dyDescent="0.25"/>
    <row r="32" spans="1:14" ht="15.75" customHeight="1" x14ac:dyDescent="0.25"/>
    <row r="33" spans="1:14" ht="15.75" customHeight="1" x14ac:dyDescent="0.25"/>
    <row r="34" spans="1:14" ht="15.75" customHeight="1" x14ac:dyDescent="0.25"/>
    <row r="35" spans="1:14" ht="15.75" customHeight="1" x14ac:dyDescent="0.25"/>
    <row r="36" spans="1:14" ht="15.75" customHeight="1" x14ac:dyDescent="0.25"/>
    <row r="37" spans="1:14" ht="15.75" customHeight="1" x14ac:dyDescent="0.25"/>
    <row r="38" spans="1:14" ht="15.75" customHeight="1" x14ac:dyDescent="0.25"/>
    <row r="39" spans="1:14" ht="15.75" customHeight="1" x14ac:dyDescent="0.25"/>
    <row r="40" spans="1:14" ht="15.75" customHeight="1" x14ac:dyDescent="0.25"/>
    <row r="41" spans="1:14" ht="15.75" customHeight="1" x14ac:dyDescent="0.25"/>
    <row r="42" spans="1:14" ht="15.75" customHeight="1" x14ac:dyDescent="0.25"/>
    <row r="43" spans="1:14" ht="15.75" customHeight="1" x14ac:dyDescent="0.25"/>
    <row r="44" spans="1:14" s="3" customFormat="1" ht="15.75" customHeight="1" x14ac:dyDescent="0.25">
      <c r="A44" s="111"/>
      <c r="B44" s="112"/>
      <c r="C44" s="112"/>
      <c r="D44" s="112"/>
      <c r="E44" s="112"/>
      <c r="F44" s="112"/>
      <c r="G44" s="113"/>
      <c r="H44" s="113"/>
      <c r="I44" s="113"/>
      <c r="J44" s="113"/>
      <c r="K44" s="113"/>
      <c r="L44" s="114"/>
      <c r="M44" s="114"/>
      <c r="N44" s="115"/>
    </row>
    <row r="47" spans="1:14" s="5" customFormat="1" x14ac:dyDescent="0.25">
      <c r="A47" s="111"/>
      <c r="B47" s="112"/>
      <c r="C47" s="112"/>
      <c r="D47" s="112"/>
      <c r="E47" s="112"/>
      <c r="F47" s="112"/>
      <c r="G47" s="113"/>
      <c r="H47" s="113"/>
      <c r="I47" s="113"/>
      <c r="J47" s="113"/>
      <c r="K47" s="113"/>
      <c r="L47" s="114"/>
      <c r="M47" s="114"/>
      <c r="N47" s="115"/>
    </row>
  </sheetData>
  <mergeCells count="1">
    <mergeCell ref="A8:K8"/>
  </mergeCells>
  <pageMargins left="0" right="0" top="1.181102362204724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&amp;RRok 2022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Q86"/>
  <sheetViews>
    <sheetView tabSelected="1" workbookViewId="0">
      <selection activeCell="G6" sqref="G6"/>
    </sheetView>
  </sheetViews>
  <sheetFormatPr defaultRowHeight="15" x14ac:dyDescent="0.25"/>
  <cols>
    <col min="1" max="1" width="7.28515625" style="5" customWidth="1"/>
    <col min="2" max="2" width="7.7109375" style="5" customWidth="1"/>
    <col min="3" max="3" width="18" style="5" customWidth="1"/>
    <col min="4" max="4" width="25.28515625" style="5" customWidth="1"/>
    <col min="5" max="6" width="13.28515625" style="37" customWidth="1"/>
    <col min="7" max="7" width="15.7109375" style="39" customWidth="1"/>
    <col min="8" max="9" width="13.28515625" customWidth="1"/>
    <col min="10" max="10" width="15.7109375" customWidth="1"/>
  </cols>
  <sheetData>
    <row r="1" spans="1:17" s="1" customFormat="1" ht="18" customHeight="1" x14ac:dyDescent="0.25">
      <c r="A1" s="35" t="s">
        <v>0</v>
      </c>
      <c r="B1" s="41"/>
      <c r="C1" s="42"/>
      <c r="D1" s="36"/>
      <c r="E1" s="43"/>
      <c r="F1" s="44"/>
      <c r="H1" s="127" t="s">
        <v>134</v>
      </c>
    </row>
    <row r="2" spans="1:17" s="1" customFormat="1" ht="12" customHeight="1" thickBot="1" x14ac:dyDescent="0.3">
      <c r="A2" s="35"/>
      <c r="B2" s="41"/>
      <c r="C2" s="42"/>
      <c r="D2" s="36"/>
      <c r="E2" s="43"/>
      <c r="F2" s="44"/>
      <c r="H2" s="128" t="s">
        <v>135</v>
      </c>
    </row>
    <row r="3" spans="1:17" s="1" customFormat="1" ht="30.75" customHeight="1" thickBot="1" x14ac:dyDescent="0.3">
      <c r="A3" s="163" t="s">
        <v>1</v>
      </c>
      <c r="B3" s="164" t="s">
        <v>2</v>
      </c>
      <c r="C3" s="288" t="s">
        <v>3</v>
      </c>
      <c r="D3" s="288"/>
      <c r="E3" s="34" t="s">
        <v>53</v>
      </c>
      <c r="F3" s="34" t="s">
        <v>54</v>
      </c>
      <c r="G3" s="57" t="s">
        <v>55</v>
      </c>
      <c r="H3" s="135" t="s">
        <v>149</v>
      </c>
      <c r="I3" s="129" t="s">
        <v>136</v>
      </c>
      <c r="J3" s="129" t="s">
        <v>137</v>
      </c>
    </row>
    <row r="4" spans="1:17" ht="16.5" customHeight="1" thickBot="1" x14ac:dyDescent="0.3">
      <c r="A4" s="261" t="s">
        <v>7</v>
      </c>
      <c r="B4" s="262"/>
      <c r="C4" s="262"/>
      <c r="D4" s="206"/>
      <c r="E4" s="58">
        <v>69812553.75</v>
      </c>
      <c r="F4" s="58">
        <v>69463474.540000007</v>
      </c>
      <c r="G4" s="71">
        <v>68000000</v>
      </c>
      <c r="H4" s="209">
        <v>0</v>
      </c>
      <c r="I4" s="210">
        <f>SUM(15483+129775.59+5032000)</f>
        <v>5177258.59</v>
      </c>
      <c r="J4" s="137">
        <f>SUM(G4+I4)</f>
        <v>73177258.590000004</v>
      </c>
    </row>
    <row r="6" spans="1:17" ht="15.75" thickBot="1" x14ac:dyDescent="0.3"/>
    <row r="7" spans="1:17" ht="18" customHeight="1" x14ac:dyDescent="0.25">
      <c r="A7" s="276" t="s">
        <v>22</v>
      </c>
      <c r="B7" s="276"/>
      <c r="C7" s="276"/>
      <c r="D7" s="276"/>
      <c r="E7" s="276"/>
      <c r="F7" s="276"/>
      <c r="G7" s="277"/>
      <c r="H7" s="127" t="s">
        <v>134</v>
      </c>
      <c r="I7" s="131"/>
      <c r="J7" s="131"/>
      <c r="K7" s="131"/>
      <c r="L7" s="131"/>
      <c r="M7" s="131"/>
      <c r="N7" s="131"/>
      <c r="O7" s="131"/>
      <c r="P7" s="131"/>
      <c r="Q7" s="131"/>
    </row>
    <row r="8" spans="1:17" ht="12" customHeight="1" thickBot="1" x14ac:dyDescent="0.3">
      <c r="A8" s="278"/>
      <c r="B8" s="278"/>
      <c r="C8" s="278"/>
      <c r="D8" s="278"/>
      <c r="E8" s="278"/>
      <c r="F8" s="278"/>
      <c r="G8" s="279"/>
      <c r="H8" s="128" t="s">
        <v>135</v>
      </c>
    </row>
    <row r="9" spans="1:17" s="1" customFormat="1" ht="30.75" customHeight="1" thickBot="1" x14ac:dyDescent="0.3">
      <c r="A9" s="163" t="s">
        <v>1</v>
      </c>
      <c r="B9" s="164" t="s">
        <v>2</v>
      </c>
      <c r="C9" s="288" t="s">
        <v>3</v>
      </c>
      <c r="D9" s="288"/>
      <c r="E9" s="165" t="s">
        <v>53</v>
      </c>
      <c r="F9" s="165" t="s">
        <v>54</v>
      </c>
      <c r="G9" s="166" t="s">
        <v>55</v>
      </c>
      <c r="H9" s="178" t="s">
        <v>149</v>
      </c>
      <c r="I9" s="180" t="s">
        <v>136</v>
      </c>
      <c r="J9" s="179" t="s">
        <v>137</v>
      </c>
    </row>
    <row r="10" spans="1:17" s="1" customFormat="1" ht="42" customHeight="1" x14ac:dyDescent="0.25">
      <c r="A10" s="169" t="s">
        <v>4</v>
      </c>
      <c r="B10" s="170" t="s">
        <v>16</v>
      </c>
      <c r="C10" s="289" t="s">
        <v>49</v>
      </c>
      <c r="D10" s="289"/>
      <c r="E10" s="171">
        <v>-304528.58</v>
      </c>
      <c r="F10" s="171">
        <v>-4131622.88</v>
      </c>
      <c r="G10" s="172">
        <v>10000000</v>
      </c>
      <c r="H10" s="181">
        <v>0</v>
      </c>
      <c r="I10" s="182">
        <f>SUM(H10)</f>
        <v>0</v>
      </c>
      <c r="J10" s="183">
        <f>SUM(G10+I10)</f>
        <v>10000000</v>
      </c>
    </row>
    <row r="11" spans="1:17" s="1" customFormat="1" ht="15.95" customHeight="1" x14ac:dyDescent="0.25">
      <c r="A11" s="158" t="s">
        <v>4</v>
      </c>
      <c r="B11" s="159" t="s">
        <v>17</v>
      </c>
      <c r="C11" s="287" t="s">
        <v>45</v>
      </c>
      <c r="D11" s="287"/>
      <c r="E11" s="160">
        <v>0</v>
      </c>
      <c r="F11" s="161">
        <v>0</v>
      </c>
      <c r="G11" s="162">
        <v>12000000</v>
      </c>
      <c r="H11" s="184">
        <v>0</v>
      </c>
      <c r="I11" s="185">
        <f t="shared" ref="I11:I12" si="0">SUM(H11)</f>
        <v>0</v>
      </c>
      <c r="J11" s="186">
        <f t="shared" ref="J11:J12" si="1">SUM(G11+I11)</f>
        <v>12000000</v>
      </c>
    </row>
    <row r="12" spans="1:17" s="1" customFormat="1" ht="15.95" customHeight="1" thickBot="1" x14ac:dyDescent="0.3">
      <c r="A12" s="173" t="s">
        <v>4</v>
      </c>
      <c r="B12" s="174" t="s">
        <v>18</v>
      </c>
      <c r="C12" s="282" t="s">
        <v>46</v>
      </c>
      <c r="D12" s="282"/>
      <c r="E12" s="175">
        <v>0</v>
      </c>
      <c r="F12" s="176">
        <v>91832.59</v>
      </c>
      <c r="G12" s="177">
        <v>0</v>
      </c>
      <c r="H12" s="187">
        <v>0</v>
      </c>
      <c r="I12" s="188">
        <f t="shared" si="0"/>
        <v>0</v>
      </c>
      <c r="J12" s="189">
        <f t="shared" si="1"/>
        <v>0</v>
      </c>
    </row>
    <row r="13" spans="1:17" s="1" customFormat="1" ht="15.75" thickBot="1" x14ac:dyDescent="0.3">
      <c r="A13" s="283" t="s">
        <v>47</v>
      </c>
      <c r="B13" s="284"/>
      <c r="C13" s="284"/>
      <c r="D13" s="284"/>
      <c r="E13" s="167">
        <f>SUM(E10:E12)</f>
        <v>-304528.58</v>
      </c>
      <c r="F13" s="167">
        <f>SUM(F10:F12)</f>
        <v>-4039790.29</v>
      </c>
      <c r="G13" s="168">
        <f>SUM(G10:G12)</f>
        <v>22000000</v>
      </c>
      <c r="H13" s="190">
        <f t="shared" ref="H13:J13" si="2">SUM(H10:H12)</f>
        <v>0</v>
      </c>
      <c r="I13" s="191">
        <f t="shared" si="2"/>
        <v>0</v>
      </c>
      <c r="J13" s="192">
        <f t="shared" si="2"/>
        <v>22000000</v>
      </c>
    </row>
    <row r="14" spans="1:17" s="1" customFormat="1" ht="15.75" thickBot="1" x14ac:dyDescent="0.3">
      <c r="A14" s="50"/>
      <c r="B14" s="50"/>
      <c r="C14" s="50"/>
      <c r="E14" s="51"/>
      <c r="F14" s="51"/>
      <c r="G14" s="52"/>
    </row>
    <row r="15" spans="1:17" s="1" customFormat="1" ht="18.75" customHeight="1" thickBot="1" x14ac:dyDescent="0.3">
      <c r="A15" s="263" t="s">
        <v>48</v>
      </c>
      <c r="B15" s="263"/>
      <c r="C15" s="263"/>
      <c r="D15" s="263"/>
      <c r="E15" s="47"/>
      <c r="I15" s="265">
        <f>SUM(J4+J13)</f>
        <v>95177258.590000004</v>
      </c>
      <c r="J15" s="266"/>
    </row>
    <row r="27" spans="1:10" ht="15.75" thickBot="1" x14ac:dyDescent="0.3"/>
    <row r="28" spans="1:10" s="1" customFormat="1" ht="18" customHeight="1" x14ac:dyDescent="0.25">
      <c r="A28" s="35" t="s">
        <v>8</v>
      </c>
      <c r="B28" s="41"/>
      <c r="C28" s="42"/>
      <c r="D28" s="36"/>
      <c r="E28" s="43"/>
      <c r="F28" s="44"/>
      <c r="H28" s="127" t="s">
        <v>134</v>
      </c>
    </row>
    <row r="29" spans="1:10" s="1" customFormat="1" ht="12" customHeight="1" thickBot="1" x14ac:dyDescent="0.3">
      <c r="A29" s="35"/>
      <c r="B29" s="41"/>
      <c r="C29" s="42"/>
      <c r="D29" s="36"/>
      <c r="E29" s="43"/>
      <c r="F29" s="44"/>
      <c r="H29" s="128" t="s">
        <v>135</v>
      </c>
    </row>
    <row r="30" spans="1:10" s="1" customFormat="1" ht="30.75" customHeight="1" thickBot="1" x14ac:dyDescent="0.3">
      <c r="A30" s="4" t="s">
        <v>58</v>
      </c>
      <c r="B30" s="267" t="s">
        <v>3</v>
      </c>
      <c r="C30" s="268"/>
      <c r="D30" s="80"/>
      <c r="E30" s="34" t="s">
        <v>53</v>
      </c>
      <c r="F30" s="34" t="s">
        <v>54</v>
      </c>
      <c r="G30" s="57" t="s">
        <v>55</v>
      </c>
      <c r="H30" s="135" t="s">
        <v>149</v>
      </c>
      <c r="I30" s="194" t="s">
        <v>136</v>
      </c>
      <c r="J30" s="129" t="s">
        <v>137</v>
      </c>
    </row>
    <row r="31" spans="1:10" ht="14.45" customHeight="1" x14ac:dyDescent="0.25">
      <c r="A31" s="61" t="s">
        <v>61</v>
      </c>
      <c r="B31" s="285" t="s">
        <v>19</v>
      </c>
      <c r="C31" s="286"/>
      <c r="D31" s="81"/>
      <c r="E31" s="62">
        <v>5999030</v>
      </c>
      <c r="F31" s="62">
        <v>5756328.9000000004</v>
      </c>
      <c r="G31" s="63">
        <v>6000000</v>
      </c>
      <c r="H31" s="147">
        <v>0</v>
      </c>
      <c r="I31" s="195">
        <f>SUM(0+H31)</f>
        <v>0</v>
      </c>
      <c r="J31" s="151">
        <f>SUM(G31+I31)</f>
        <v>6000000</v>
      </c>
    </row>
    <row r="32" spans="1:10" ht="14.45" customHeight="1" x14ac:dyDescent="0.25">
      <c r="A32" s="59" t="s">
        <v>72</v>
      </c>
      <c r="B32" s="93" t="s">
        <v>73</v>
      </c>
      <c r="C32" s="94"/>
      <c r="D32" s="82"/>
      <c r="E32" s="60">
        <v>9627669.8000000007</v>
      </c>
      <c r="F32" s="60">
        <v>8347938.8600000003</v>
      </c>
      <c r="G32" s="45">
        <v>10400000</v>
      </c>
      <c r="H32" s="148">
        <v>0</v>
      </c>
      <c r="I32" s="149">
        <f t="shared" ref="I32:I38" si="3">SUM(0+H32)</f>
        <v>0</v>
      </c>
      <c r="J32" s="152">
        <f t="shared" ref="J32:J40" si="4">SUM(G32+I32)</f>
        <v>10400000</v>
      </c>
    </row>
    <row r="33" spans="1:17" ht="14.45" customHeight="1" x14ac:dyDescent="0.25">
      <c r="A33" s="59" t="s">
        <v>66</v>
      </c>
      <c r="B33" s="280" t="s">
        <v>67</v>
      </c>
      <c r="C33" s="281"/>
      <c r="D33" s="82"/>
      <c r="E33" s="60">
        <v>35211609.229999997</v>
      </c>
      <c r="F33" s="60">
        <v>34393638.109999999</v>
      </c>
      <c r="G33" s="45">
        <v>46036849.399999999</v>
      </c>
      <c r="H33" s="230">
        <v>344850</v>
      </c>
      <c r="I33" s="231">
        <v>392333</v>
      </c>
      <c r="J33" s="152">
        <f t="shared" si="4"/>
        <v>46429182.399999999</v>
      </c>
    </row>
    <row r="34" spans="1:17" ht="14.45" customHeight="1" x14ac:dyDescent="0.25">
      <c r="A34" s="59" t="s">
        <v>62</v>
      </c>
      <c r="B34" s="280" t="s">
        <v>59</v>
      </c>
      <c r="C34" s="281"/>
      <c r="D34" s="82"/>
      <c r="E34" s="60">
        <v>119600</v>
      </c>
      <c r="F34" s="60">
        <v>82602.600000000006</v>
      </c>
      <c r="G34" s="45">
        <v>100000</v>
      </c>
      <c r="H34" s="148">
        <v>0</v>
      </c>
      <c r="I34" s="149">
        <f t="shared" si="3"/>
        <v>0</v>
      </c>
      <c r="J34" s="152">
        <f t="shared" si="4"/>
        <v>100000</v>
      </c>
    </row>
    <row r="35" spans="1:17" ht="14.45" customHeight="1" x14ac:dyDescent="0.25">
      <c r="A35" s="55" t="s">
        <v>63</v>
      </c>
      <c r="B35" s="280" t="s">
        <v>60</v>
      </c>
      <c r="C35" s="281"/>
      <c r="D35" s="83"/>
      <c r="E35" s="56">
        <v>910802</v>
      </c>
      <c r="F35" s="56">
        <v>866731.65</v>
      </c>
      <c r="G35" s="54">
        <v>1700000</v>
      </c>
      <c r="H35" s="148">
        <v>0</v>
      </c>
      <c r="I35" s="149">
        <f t="shared" si="3"/>
        <v>0</v>
      </c>
      <c r="J35" s="152">
        <f t="shared" si="4"/>
        <v>1700000</v>
      </c>
    </row>
    <row r="36" spans="1:17" ht="14.45" customHeight="1" x14ac:dyDescent="0.25">
      <c r="A36" s="55" t="s">
        <v>69</v>
      </c>
      <c r="B36" s="280" t="s">
        <v>70</v>
      </c>
      <c r="C36" s="281"/>
      <c r="D36" s="83"/>
      <c r="E36" s="56">
        <v>1996896</v>
      </c>
      <c r="F36" s="56">
        <v>1723993.3</v>
      </c>
      <c r="G36" s="54">
        <v>2000000</v>
      </c>
      <c r="H36" s="148">
        <v>0</v>
      </c>
      <c r="I36" s="149">
        <f t="shared" si="3"/>
        <v>0</v>
      </c>
      <c r="J36" s="152">
        <f t="shared" si="4"/>
        <v>2000000</v>
      </c>
    </row>
    <row r="37" spans="1:17" ht="14.45" customHeight="1" x14ac:dyDescent="0.25">
      <c r="A37" s="55" t="s">
        <v>5</v>
      </c>
      <c r="B37" s="280" t="s">
        <v>6</v>
      </c>
      <c r="C37" s="281"/>
      <c r="D37" s="83"/>
      <c r="E37" s="56">
        <v>7956220</v>
      </c>
      <c r="F37" s="56">
        <v>6905030.3300000001</v>
      </c>
      <c r="G37" s="54">
        <v>8000000</v>
      </c>
      <c r="H37" s="148">
        <v>0</v>
      </c>
      <c r="I37" s="149">
        <f t="shared" si="3"/>
        <v>0</v>
      </c>
      <c r="J37" s="152">
        <f t="shared" si="4"/>
        <v>8000000</v>
      </c>
    </row>
    <row r="38" spans="1:17" ht="14.45" customHeight="1" x14ac:dyDescent="0.25">
      <c r="A38" s="55" t="s">
        <v>102</v>
      </c>
      <c r="B38" s="93" t="s">
        <v>103</v>
      </c>
      <c r="C38" s="94"/>
      <c r="D38" s="83"/>
      <c r="E38" s="56">
        <v>0</v>
      </c>
      <c r="F38" s="56">
        <v>0</v>
      </c>
      <c r="G38" s="54">
        <v>200000</v>
      </c>
      <c r="H38" s="148">
        <v>0</v>
      </c>
      <c r="I38" s="149">
        <f t="shared" si="3"/>
        <v>0</v>
      </c>
      <c r="J38" s="152">
        <f t="shared" si="4"/>
        <v>200000</v>
      </c>
    </row>
    <row r="39" spans="1:17" ht="14.45" customHeight="1" x14ac:dyDescent="0.25">
      <c r="A39" s="55" t="s">
        <v>64</v>
      </c>
      <c r="B39" s="280" t="s">
        <v>20</v>
      </c>
      <c r="C39" s="281"/>
      <c r="D39" s="83"/>
      <c r="E39" s="56">
        <v>5822229.8099999996</v>
      </c>
      <c r="F39" s="56">
        <v>5683452.1699999999</v>
      </c>
      <c r="G39" s="54">
        <v>8000000</v>
      </c>
      <c r="H39" s="148">
        <v>0</v>
      </c>
      <c r="I39" s="211">
        <v>5000000</v>
      </c>
      <c r="J39" s="152">
        <f t="shared" si="4"/>
        <v>13000000</v>
      </c>
    </row>
    <row r="40" spans="1:17" ht="14.45" customHeight="1" thickBot="1" x14ac:dyDescent="0.3">
      <c r="A40" s="68" t="s">
        <v>65</v>
      </c>
      <c r="B40" s="271" t="s">
        <v>21</v>
      </c>
      <c r="C40" s="272"/>
      <c r="D40" s="84"/>
      <c r="E40" s="69">
        <v>314196</v>
      </c>
      <c r="F40" s="69">
        <v>114196</v>
      </c>
      <c r="G40" s="70">
        <v>6000000</v>
      </c>
      <c r="H40" s="150">
        <v>-344850</v>
      </c>
      <c r="I40" s="196">
        <v>-215074.41</v>
      </c>
      <c r="J40" s="153">
        <f t="shared" si="4"/>
        <v>5784925.5899999999</v>
      </c>
    </row>
    <row r="41" spans="1:17" ht="16.5" customHeight="1" thickBot="1" x14ac:dyDescent="0.3">
      <c r="A41" s="261" t="s">
        <v>15</v>
      </c>
      <c r="B41" s="262"/>
      <c r="C41" s="262"/>
      <c r="D41" s="206"/>
      <c r="E41" s="58">
        <f>SUM(E31:E40)</f>
        <v>67958252.840000004</v>
      </c>
      <c r="F41" s="58">
        <f>SUM(F31:F40)</f>
        <v>63873911.920000002</v>
      </c>
      <c r="G41" s="71">
        <f>SUM(G31:G40)</f>
        <v>88436849.400000006</v>
      </c>
      <c r="H41" s="209">
        <f t="shared" ref="H41:J41" si="5">SUM(H31:H40)</f>
        <v>0</v>
      </c>
      <c r="I41" s="212">
        <f t="shared" si="5"/>
        <v>5177258.59</v>
      </c>
      <c r="J41" s="137">
        <f t="shared" si="5"/>
        <v>93614107.99000001</v>
      </c>
    </row>
    <row r="42" spans="1:17" ht="15.95" customHeight="1" x14ac:dyDescent="0.25">
      <c r="A42" s="273" t="s">
        <v>106</v>
      </c>
      <c r="B42" s="273"/>
      <c r="C42" s="273"/>
      <c r="D42" s="273"/>
      <c r="E42" s="273"/>
      <c r="F42" s="273"/>
      <c r="G42" s="95">
        <v>60479736.100000001</v>
      </c>
      <c r="H42" s="95">
        <v>0</v>
      </c>
      <c r="I42" s="96">
        <f>SUM(15483+129675.59+100+5032000)</f>
        <v>5177258.59</v>
      </c>
      <c r="J42" s="95">
        <f>SUM(G42+I42)</f>
        <v>65656994.689999998</v>
      </c>
    </row>
    <row r="43" spans="1:17" ht="15.95" customHeight="1" thickBot="1" x14ac:dyDescent="0.3">
      <c r="A43" s="274" t="s">
        <v>105</v>
      </c>
      <c r="B43" s="274"/>
      <c r="C43" s="274"/>
      <c r="D43" s="274"/>
      <c r="E43" s="96"/>
      <c r="F43" s="96"/>
      <c r="G43" s="95">
        <v>27957113.300000001</v>
      </c>
      <c r="H43" s="95">
        <v>0</v>
      </c>
      <c r="I43" s="95">
        <v>0</v>
      </c>
      <c r="J43" s="95">
        <f>SUM(G43+I43)</f>
        <v>27957113.300000001</v>
      </c>
    </row>
    <row r="44" spans="1:17" x14ac:dyDescent="0.25">
      <c r="A44" s="275" t="s">
        <v>75</v>
      </c>
      <c r="B44" s="275"/>
      <c r="C44" s="275"/>
      <c r="D44" s="275"/>
      <c r="E44" s="275"/>
      <c r="F44" s="275"/>
      <c r="G44" s="275"/>
      <c r="H44" s="156"/>
      <c r="I44" s="156"/>
      <c r="J44" s="157"/>
    </row>
    <row r="45" spans="1:17" ht="15.75" thickBot="1" x14ac:dyDescent="0.3">
      <c r="A45" s="72"/>
      <c r="B45" s="72"/>
      <c r="C45" s="72"/>
      <c r="D45" s="72"/>
      <c r="E45" s="72"/>
      <c r="F45" s="72"/>
      <c r="G45" s="72"/>
    </row>
    <row r="46" spans="1:17" ht="18" customHeight="1" x14ac:dyDescent="0.25">
      <c r="A46" s="276" t="s">
        <v>22</v>
      </c>
      <c r="B46" s="276"/>
      <c r="C46" s="276"/>
      <c r="D46" s="276"/>
      <c r="E46" s="276"/>
      <c r="F46" s="276"/>
      <c r="G46" s="277"/>
      <c r="H46" s="127" t="s">
        <v>134</v>
      </c>
      <c r="I46" s="131"/>
      <c r="J46" s="131"/>
      <c r="K46" s="131"/>
      <c r="L46" s="131"/>
      <c r="M46" s="131"/>
      <c r="N46" s="131"/>
      <c r="O46" s="131"/>
      <c r="P46" s="131"/>
      <c r="Q46" s="131"/>
    </row>
    <row r="47" spans="1:17" ht="12" customHeight="1" thickBot="1" x14ac:dyDescent="0.3">
      <c r="A47" s="278"/>
      <c r="B47" s="278"/>
      <c r="C47" s="278"/>
      <c r="D47" s="278"/>
      <c r="E47" s="278"/>
      <c r="F47" s="278"/>
      <c r="G47" s="279"/>
      <c r="H47" s="128" t="s">
        <v>135</v>
      </c>
    </row>
    <row r="48" spans="1:17" s="1" customFormat="1" ht="30.75" customHeight="1" thickBot="1" x14ac:dyDescent="0.3">
      <c r="A48" s="4" t="s">
        <v>1</v>
      </c>
      <c r="B48" s="74" t="s">
        <v>2</v>
      </c>
      <c r="C48" s="208" t="s">
        <v>3</v>
      </c>
      <c r="D48" s="80"/>
      <c r="E48" s="34" t="s">
        <v>53</v>
      </c>
      <c r="F48" s="34" t="s">
        <v>54</v>
      </c>
      <c r="G48" s="57" t="s">
        <v>55</v>
      </c>
      <c r="H48" s="129" t="s">
        <v>149</v>
      </c>
      <c r="I48" s="129" t="s">
        <v>136</v>
      </c>
      <c r="J48" s="129" t="s">
        <v>137</v>
      </c>
    </row>
    <row r="49" spans="1:10" ht="15" customHeight="1" thickBot="1" x14ac:dyDescent="0.3">
      <c r="A49" s="66" t="s">
        <v>4</v>
      </c>
      <c r="B49" s="75" t="s">
        <v>56</v>
      </c>
      <c r="C49" s="259" t="s">
        <v>57</v>
      </c>
      <c r="D49" s="260"/>
      <c r="E49" s="49">
        <v>1549772.33</v>
      </c>
      <c r="F49" s="49">
        <v>1549772.33</v>
      </c>
      <c r="G49" s="67">
        <v>1563150.6</v>
      </c>
      <c r="H49" s="136">
        <v>0</v>
      </c>
      <c r="I49" s="132">
        <v>0</v>
      </c>
      <c r="J49" s="154">
        <f>SUM(G49+I49)</f>
        <v>1563150.6</v>
      </c>
    </row>
    <row r="50" spans="1:10" ht="16.5" customHeight="1" thickBot="1" x14ac:dyDescent="0.3">
      <c r="A50" s="261" t="s">
        <v>71</v>
      </c>
      <c r="B50" s="262"/>
      <c r="C50" s="262"/>
      <c r="D50" s="206"/>
      <c r="E50" s="58">
        <f>SUM(E49)</f>
        <v>1549772.33</v>
      </c>
      <c r="F50" s="58">
        <f>SUM(F49)</f>
        <v>1549772.33</v>
      </c>
      <c r="G50" s="71">
        <f>SUM(G49)</f>
        <v>1563150.6</v>
      </c>
      <c r="H50" s="133">
        <f t="shared" ref="H50:J50" si="6">SUM(H49)</f>
        <v>0</v>
      </c>
      <c r="I50" s="133">
        <f t="shared" si="6"/>
        <v>0</v>
      </c>
      <c r="J50" s="133">
        <f t="shared" si="6"/>
        <v>1563150.6</v>
      </c>
    </row>
    <row r="51" spans="1:10" ht="5.25" customHeight="1" thickBot="1" x14ac:dyDescent="0.3">
      <c r="A51" s="207"/>
      <c r="B51" s="207"/>
      <c r="C51" s="207"/>
      <c r="D51" s="207"/>
      <c r="E51" s="207"/>
      <c r="F51" s="207"/>
      <c r="G51" s="207"/>
    </row>
    <row r="52" spans="1:10" s="1" customFormat="1" ht="18.75" thickBot="1" x14ac:dyDescent="0.3">
      <c r="A52" s="263" t="s">
        <v>104</v>
      </c>
      <c r="B52" s="263"/>
      <c r="C52" s="263"/>
      <c r="D52" s="263"/>
      <c r="E52" s="263"/>
      <c r="I52" s="265">
        <f>SUM(J41+J50)</f>
        <v>95177258.590000004</v>
      </c>
      <c r="J52" s="266"/>
    </row>
    <row r="53" spans="1:10" s="46" customFormat="1" ht="5.25" customHeight="1" x14ac:dyDescent="0.25">
      <c r="A53" s="65"/>
      <c r="B53" s="65"/>
      <c r="C53" s="65"/>
      <c r="D53" s="65"/>
      <c r="E53" s="65"/>
      <c r="F53" s="64"/>
      <c r="G53" s="64"/>
    </row>
    <row r="54" spans="1:10" s="46" customFormat="1" ht="5.25" customHeight="1" x14ac:dyDescent="0.25">
      <c r="A54" s="65"/>
      <c r="B54" s="65"/>
      <c r="C54" s="65"/>
      <c r="D54" s="65"/>
      <c r="E54" s="65"/>
      <c r="F54" s="64"/>
      <c r="G54" s="64"/>
    </row>
    <row r="55" spans="1:10" s="46" customFormat="1" ht="5.25" customHeight="1" x14ac:dyDescent="0.25">
      <c r="A55" s="65"/>
      <c r="B55" s="65"/>
      <c r="C55" s="65"/>
      <c r="D55" s="65"/>
      <c r="E55" s="65"/>
      <c r="F55" s="64"/>
      <c r="G55" s="64"/>
    </row>
    <row r="56" spans="1:10" s="46" customFormat="1" ht="12" customHeight="1" x14ac:dyDescent="0.25">
      <c r="A56" s="65"/>
      <c r="B56" s="65"/>
      <c r="C56" s="65"/>
      <c r="D56" s="65"/>
      <c r="E56" s="65"/>
      <c r="F56" s="64"/>
      <c r="G56" s="64"/>
    </row>
    <row r="57" spans="1:10" s="46" customFormat="1" ht="12" customHeight="1" x14ac:dyDescent="0.25">
      <c r="A57" s="65"/>
      <c r="B57" s="65"/>
      <c r="C57" s="65"/>
      <c r="D57" s="65"/>
      <c r="E57" s="65"/>
      <c r="F57" s="64"/>
      <c r="G57" s="64"/>
    </row>
    <row r="58" spans="1:10" s="46" customFormat="1" ht="12" customHeight="1" x14ac:dyDescent="0.25">
      <c r="A58" s="65"/>
      <c r="B58" s="65"/>
      <c r="C58" s="65"/>
      <c r="D58" s="65"/>
      <c r="E58" s="65"/>
      <c r="F58" s="64"/>
      <c r="G58" s="64"/>
    </row>
    <row r="59" spans="1:10" s="46" customFormat="1" ht="12" customHeight="1" x14ac:dyDescent="0.25">
      <c r="A59" s="65"/>
      <c r="B59" s="65"/>
      <c r="C59" s="65"/>
      <c r="D59" s="65"/>
      <c r="E59" s="65"/>
      <c r="F59" s="64"/>
      <c r="G59" s="64"/>
    </row>
    <row r="60" spans="1:10" s="46" customFormat="1" ht="12" customHeight="1" x14ac:dyDescent="0.25">
      <c r="A60" s="65"/>
      <c r="B60" s="65"/>
      <c r="C60" s="65"/>
      <c r="D60" s="65"/>
      <c r="E60" s="65"/>
      <c r="F60" s="64"/>
      <c r="G60" s="64"/>
    </row>
    <row r="61" spans="1:10" s="1" customFormat="1" ht="18" customHeight="1" x14ac:dyDescent="0.25">
      <c r="A61" s="35" t="s">
        <v>8</v>
      </c>
      <c r="B61" s="41"/>
      <c r="C61" s="42"/>
      <c r="D61" s="36"/>
      <c r="E61" s="43"/>
      <c r="F61" s="44"/>
    </row>
    <row r="62" spans="1:10" s="1" customFormat="1" ht="18" customHeight="1" thickBot="1" x14ac:dyDescent="0.3">
      <c r="A62" s="35"/>
      <c r="B62" s="41"/>
      <c r="C62" s="42"/>
      <c r="D62" s="36"/>
      <c r="E62" s="43"/>
      <c r="F62" s="44"/>
    </row>
    <row r="63" spans="1:10" ht="18" x14ac:dyDescent="0.25">
      <c r="A63" s="73" t="s">
        <v>76</v>
      </c>
      <c r="B63" s="73"/>
      <c r="H63" s="127" t="s">
        <v>134</v>
      </c>
    </row>
    <row r="64" spans="1:10" s="79" customFormat="1" ht="12" customHeight="1" thickBot="1" x14ac:dyDescent="0.25">
      <c r="A64" s="76" t="s">
        <v>77</v>
      </c>
      <c r="B64" s="76"/>
      <c r="C64" s="76"/>
      <c r="D64" s="76"/>
      <c r="E64" s="77"/>
      <c r="F64" s="77"/>
      <c r="G64" s="78"/>
      <c r="H64" s="128" t="s">
        <v>135</v>
      </c>
    </row>
    <row r="65" spans="1:10" s="1" customFormat="1" ht="30.75" customHeight="1" thickBot="1" x14ac:dyDescent="0.3">
      <c r="A65" s="4" t="s">
        <v>1</v>
      </c>
      <c r="B65" s="74" t="s">
        <v>2</v>
      </c>
      <c r="C65" s="89" t="s">
        <v>3</v>
      </c>
      <c r="D65" s="267" t="s">
        <v>80</v>
      </c>
      <c r="E65" s="268"/>
      <c r="F65" s="268"/>
      <c r="G65" s="92" t="s">
        <v>55</v>
      </c>
      <c r="H65" s="135" t="s">
        <v>149</v>
      </c>
      <c r="I65" s="129" t="s">
        <v>136</v>
      </c>
      <c r="J65" s="130" t="s">
        <v>137</v>
      </c>
    </row>
    <row r="66" spans="1:10" ht="18" customHeight="1" x14ac:dyDescent="0.25">
      <c r="A66" s="204">
        <v>1032</v>
      </c>
      <c r="B66" s="205">
        <v>5225</v>
      </c>
      <c r="C66" s="134" t="s">
        <v>9</v>
      </c>
      <c r="D66" s="269" t="s">
        <v>89</v>
      </c>
      <c r="E66" s="270"/>
      <c r="F66" s="270"/>
      <c r="G66" s="138">
        <v>4257</v>
      </c>
      <c r="H66" s="139">
        <v>0</v>
      </c>
      <c r="I66" s="140">
        <f>SUM(H66)</f>
        <v>0</v>
      </c>
      <c r="J66" s="155">
        <f>SUM(G66+I66)</f>
        <v>4257</v>
      </c>
    </row>
    <row r="67" spans="1:10" ht="18" customHeight="1" x14ac:dyDescent="0.25">
      <c r="A67" s="85">
        <v>2143</v>
      </c>
      <c r="B67" s="87">
        <v>5229</v>
      </c>
      <c r="C67" s="90" t="s">
        <v>10</v>
      </c>
      <c r="D67" s="248" t="s">
        <v>90</v>
      </c>
      <c r="E67" s="249"/>
      <c r="F67" s="249"/>
      <c r="G67" s="141">
        <v>13692</v>
      </c>
      <c r="H67" s="142">
        <v>0</v>
      </c>
      <c r="I67" s="140">
        <f t="shared" ref="I67:I84" si="7">SUM(H67)</f>
        <v>0</v>
      </c>
      <c r="J67" s="155">
        <f t="shared" ref="J67:J84" si="8">SUM(G67+I67)</f>
        <v>13692</v>
      </c>
    </row>
    <row r="68" spans="1:10" ht="18" customHeight="1" x14ac:dyDescent="0.25">
      <c r="A68" s="85">
        <v>2143</v>
      </c>
      <c r="B68" s="87">
        <v>5229</v>
      </c>
      <c r="C68" s="90" t="s">
        <v>10</v>
      </c>
      <c r="D68" s="248" t="s">
        <v>91</v>
      </c>
      <c r="E68" s="249"/>
      <c r="F68" s="249"/>
      <c r="G68" s="141">
        <v>4500</v>
      </c>
      <c r="H68" s="142">
        <v>0</v>
      </c>
      <c r="I68" s="140">
        <f t="shared" si="7"/>
        <v>0</v>
      </c>
      <c r="J68" s="155">
        <f t="shared" si="8"/>
        <v>4500</v>
      </c>
    </row>
    <row r="69" spans="1:10" ht="18" customHeight="1" x14ac:dyDescent="0.25">
      <c r="A69" s="85">
        <v>2292</v>
      </c>
      <c r="B69" s="87">
        <v>5323</v>
      </c>
      <c r="C69" s="90" t="s">
        <v>109</v>
      </c>
      <c r="D69" s="248" t="s">
        <v>110</v>
      </c>
      <c r="E69" s="249"/>
      <c r="F69" s="264"/>
      <c r="G69" s="141">
        <v>5000</v>
      </c>
      <c r="H69" s="142">
        <v>0</v>
      </c>
      <c r="I69" s="140">
        <f t="shared" si="7"/>
        <v>0</v>
      </c>
      <c r="J69" s="155">
        <f t="shared" si="8"/>
        <v>5000</v>
      </c>
    </row>
    <row r="70" spans="1:10" ht="18" customHeight="1" x14ac:dyDescent="0.25">
      <c r="A70" s="85">
        <v>2292</v>
      </c>
      <c r="B70" s="87">
        <v>5339</v>
      </c>
      <c r="C70" s="90" t="s">
        <v>107</v>
      </c>
      <c r="D70" s="248" t="s">
        <v>108</v>
      </c>
      <c r="E70" s="249"/>
      <c r="F70" s="264"/>
      <c r="G70" s="141">
        <v>324739.09999999998</v>
      </c>
      <c r="H70" s="142">
        <v>0</v>
      </c>
      <c r="I70" s="140">
        <f t="shared" si="7"/>
        <v>0</v>
      </c>
      <c r="J70" s="155">
        <f t="shared" si="8"/>
        <v>324739.09999999998</v>
      </c>
    </row>
    <row r="71" spans="1:10" ht="18" customHeight="1" x14ac:dyDescent="0.25">
      <c r="A71" s="85">
        <v>3119</v>
      </c>
      <c r="B71" s="87">
        <v>5331</v>
      </c>
      <c r="C71" s="90" t="s">
        <v>79</v>
      </c>
      <c r="D71" s="248" t="s">
        <v>92</v>
      </c>
      <c r="E71" s="249"/>
      <c r="F71" s="249"/>
      <c r="G71" s="141">
        <v>2940000</v>
      </c>
      <c r="H71" s="142">
        <v>0</v>
      </c>
      <c r="I71" s="140">
        <f t="shared" si="7"/>
        <v>0</v>
      </c>
      <c r="J71" s="155">
        <f t="shared" si="8"/>
        <v>2940000</v>
      </c>
    </row>
    <row r="72" spans="1:10" ht="18" customHeight="1" x14ac:dyDescent="0.25">
      <c r="A72" s="255">
        <v>3119</v>
      </c>
      <c r="B72" s="257">
        <v>5336</v>
      </c>
      <c r="C72" s="90" t="s">
        <v>78</v>
      </c>
      <c r="D72" s="248" t="s">
        <v>93</v>
      </c>
      <c r="E72" s="249"/>
      <c r="F72" s="249"/>
      <c r="G72" s="141">
        <v>12617.72</v>
      </c>
      <c r="H72" s="142">
        <v>0</v>
      </c>
      <c r="I72" s="140">
        <f t="shared" si="7"/>
        <v>0</v>
      </c>
      <c r="J72" s="155">
        <f t="shared" si="8"/>
        <v>12617.72</v>
      </c>
    </row>
    <row r="73" spans="1:10" ht="18" customHeight="1" x14ac:dyDescent="0.25">
      <c r="A73" s="256"/>
      <c r="B73" s="258"/>
      <c r="C73" s="90" t="s">
        <v>78</v>
      </c>
      <c r="D73" s="248" t="s">
        <v>94</v>
      </c>
      <c r="E73" s="249"/>
      <c r="F73" s="249"/>
      <c r="G73" s="141">
        <v>2226.66</v>
      </c>
      <c r="H73" s="142">
        <v>0</v>
      </c>
      <c r="I73" s="140">
        <f t="shared" si="7"/>
        <v>0</v>
      </c>
      <c r="J73" s="155">
        <f t="shared" si="8"/>
        <v>2226.66</v>
      </c>
    </row>
    <row r="74" spans="1:10" ht="18" customHeight="1" x14ac:dyDescent="0.25">
      <c r="A74" s="85">
        <v>3314</v>
      </c>
      <c r="B74" s="87">
        <v>5229</v>
      </c>
      <c r="C74" s="90" t="s">
        <v>10</v>
      </c>
      <c r="D74" s="248" t="s">
        <v>95</v>
      </c>
      <c r="E74" s="249"/>
      <c r="F74" s="249"/>
      <c r="G74" s="141">
        <v>550</v>
      </c>
      <c r="H74" s="142">
        <v>0</v>
      </c>
      <c r="I74" s="140">
        <f t="shared" si="7"/>
        <v>0</v>
      </c>
      <c r="J74" s="155">
        <f t="shared" si="8"/>
        <v>550</v>
      </c>
    </row>
    <row r="75" spans="1:10" ht="18" customHeight="1" x14ac:dyDescent="0.25">
      <c r="A75" s="85">
        <v>3419</v>
      </c>
      <c r="B75" s="87">
        <v>5222</v>
      </c>
      <c r="C75" s="90" t="s">
        <v>11</v>
      </c>
      <c r="D75" s="248" t="s">
        <v>82</v>
      </c>
      <c r="E75" s="249"/>
      <c r="F75" s="249"/>
      <c r="G75" s="141">
        <v>420000</v>
      </c>
      <c r="H75" s="142">
        <v>0</v>
      </c>
      <c r="I75" s="140">
        <f t="shared" si="7"/>
        <v>0</v>
      </c>
      <c r="J75" s="155">
        <f t="shared" si="8"/>
        <v>420000</v>
      </c>
    </row>
    <row r="76" spans="1:10" ht="18" customHeight="1" x14ac:dyDescent="0.25">
      <c r="A76" s="85">
        <v>3419</v>
      </c>
      <c r="B76" s="87">
        <v>6349</v>
      </c>
      <c r="C76" s="90" t="s">
        <v>81</v>
      </c>
      <c r="D76" s="248" t="s">
        <v>96</v>
      </c>
      <c r="E76" s="249"/>
      <c r="F76" s="249"/>
      <c r="G76" s="141">
        <v>20000</v>
      </c>
      <c r="H76" s="142">
        <v>0</v>
      </c>
      <c r="I76" s="140">
        <f t="shared" si="7"/>
        <v>0</v>
      </c>
      <c r="J76" s="155">
        <f t="shared" si="8"/>
        <v>20000</v>
      </c>
    </row>
    <row r="77" spans="1:10" ht="18" customHeight="1" x14ac:dyDescent="0.25">
      <c r="A77" s="85">
        <v>3421</v>
      </c>
      <c r="B77" s="87">
        <v>5222</v>
      </c>
      <c r="C77" s="90" t="s">
        <v>11</v>
      </c>
      <c r="D77" s="248" t="s">
        <v>83</v>
      </c>
      <c r="E77" s="249"/>
      <c r="F77" s="249"/>
      <c r="G77" s="141">
        <v>5000</v>
      </c>
      <c r="H77" s="142">
        <v>0</v>
      </c>
      <c r="I77" s="140">
        <f t="shared" si="7"/>
        <v>0</v>
      </c>
      <c r="J77" s="155">
        <f t="shared" si="8"/>
        <v>5000</v>
      </c>
    </row>
    <row r="78" spans="1:10" ht="18" customHeight="1" x14ac:dyDescent="0.25">
      <c r="A78" s="85">
        <v>3900</v>
      </c>
      <c r="B78" s="87">
        <v>5222</v>
      </c>
      <c r="C78" s="90" t="s">
        <v>11</v>
      </c>
      <c r="D78" s="250" t="s">
        <v>84</v>
      </c>
      <c r="E78" s="251"/>
      <c r="F78" s="252"/>
      <c r="G78" s="141">
        <v>15000</v>
      </c>
      <c r="H78" s="142">
        <v>0</v>
      </c>
      <c r="I78" s="140">
        <f t="shared" si="7"/>
        <v>0</v>
      </c>
      <c r="J78" s="155">
        <f t="shared" si="8"/>
        <v>15000</v>
      </c>
    </row>
    <row r="79" spans="1:10" ht="18" customHeight="1" x14ac:dyDescent="0.25">
      <c r="A79" s="85">
        <v>3900</v>
      </c>
      <c r="B79" s="87">
        <v>5222</v>
      </c>
      <c r="C79" s="90" t="s">
        <v>11</v>
      </c>
      <c r="D79" s="250" t="s">
        <v>85</v>
      </c>
      <c r="E79" s="251"/>
      <c r="F79" s="252"/>
      <c r="G79" s="141">
        <v>15000</v>
      </c>
      <c r="H79" s="142">
        <v>0</v>
      </c>
      <c r="I79" s="140">
        <f t="shared" si="7"/>
        <v>0</v>
      </c>
      <c r="J79" s="155">
        <f t="shared" si="8"/>
        <v>15000</v>
      </c>
    </row>
    <row r="80" spans="1:10" ht="23.45" customHeight="1" x14ac:dyDescent="0.25">
      <c r="A80" s="85">
        <v>3900</v>
      </c>
      <c r="B80" s="87">
        <v>6323</v>
      </c>
      <c r="C80" s="90" t="s">
        <v>68</v>
      </c>
      <c r="D80" s="248" t="s">
        <v>86</v>
      </c>
      <c r="E80" s="249"/>
      <c r="F80" s="249"/>
      <c r="G80" s="141">
        <v>20000</v>
      </c>
      <c r="H80" s="142">
        <v>0</v>
      </c>
      <c r="I80" s="140">
        <f t="shared" si="7"/>
        <v>0</v>
      </c>
      <c r="J80" s="155">
        <f t="shared" si="8"/>
        <v>20000</v>
      </c>
    </row>
    <row r="81" spans="1:10" s="2" customFormat="1" ht="18" customHeight="1" x14ac:dyDescent="0.25">
      <c r="A81" s="85">
        <v>6171</v>
      </c>
      <c r="B81" s="87">
        <v>5221</v>
      </c>
      <c r="C81" s="90" t="s">
        <v>12</v>
      </c>
      <c r="D81" s="248" t="s">
        <v>97</v>
      </c>
      <c r="E81" s="249"/>
      <c r="F81" s="249"/>
      <c r="G81" s="141">
        <v>19961</v>
      </c>
      <c r="H81" s="142">
        <v>0</v>
      </c>
      <c r="I81" s="140">
        <f t="shared" si="7"/>
        <v>0</v>
      </c>
      <c r="J81" s="155">
        <f t="shared" si="8"/>
        <v>19961</v>
      </c>
    </row>
    <row r="82" spans="1:10" ht="18" customHeight="1" x14ac:dyDescent="0.25">
      <c r="A82" s="85">
        <v>6171</v>
      </c>
      <c r="B82" s="87">
        <v>5229</v>
      </c>
      <c r="C82" s="90" t="s">
        <v>10</v>
      </c>
      <c r="D82" s="248" t="s">
        <v>98</v>
      </c>
      <c r="E82" s="249"/>
      <c r="F82" s="249"/>
      <c r="G82" s="141">
        <v>7488</v>
      </c>
      <c r="H82" s="142">
        <v>0</v>
      </c>
      <c r="I82" s="140">
        <f t="shared" si="7"/>
        <v>0</v>
      </c>
      <c r="J82" s="155">
        <f t="shared" si="8"/>
        <v>7488</v>
      </c>
    </row>
    <row r="83" spans="1:10" ht="18" customHeight="1" x14ac:dyDescent="0.25">
      <c r="A83" s="85">
        <v>6171</v>
      </c>
      <c r="B83" s="87">
        <v>5321</v>
      </c>
      <c r="C83" s="90" t="s">
        <v>13</v>
      </c>
      <c r="D83" s="248" t="s">
        <v>87</v>
      </c>
      <c r="E83" s="249"/>
      <c r="F83" s="249"/>
      <c r="G83" s="141">
        <v>30000</v>
      </c>
      <c r="H83" s="142">
        <v>0</v>
      </c>
      <c r="I83" s="140">
        <f t="shared" si="7"/>
        <v>0</v>
      </c>
      <c r="J83" s="155">
        <f t="shared" si="8"/>
        <v>30000</v>
      </c>
    </row>
    <row r="84" spans="1:10" ht="18" customHeight="1" thickBot="1" x14ac:dyDescent="0.3">
      <c r="A84" s="86">
        <v>6171</v>
      </c>
      <c r="B84" s="88">
        <v>5329</v>
      </c>
      <c r="C84" s="91" t="s">
        <v>14</v>
      </c>
      <c r="D84" s="253" t="s">
        <v>88</v>
      </c>
      <c r="E84" s="254"/>
      <c r="F84" s="254"/>
      <c r="G84" s="143">
        <v>39220</v>
      </c>
      <c r="H84" s="142">
        <v>0</v>
      </c>
      <c r="I84" s="140">
        <f t="shared" si="7"/>
        <v>0</v>
      </c>
      <c r="J84" s="155">
        <f t="shared" si="8"/>
        <v>39220</v>
      </c>
    </row>
    <row r="85" spans="1:10" ht="15.75" thickBot="1" x14ac:dyDescent="0.3">
      <c r="A85" s="247" t="s">
        <v>23</v>
      </c>
      <c r="B85" s="247"/>
      <c r="C85" s="247"/>
      <c r="D85" s="247"/>
      <c r="E85" s="247"/>
      <c r="G85" s="144">
        <f>SUM(G66:G84)</f>
        <v>3899251.4800000004</v>
      </c>
      <c r="H85" s="145">
        <f t="shared" ref="H85:J85" si="9">SUM(H66:H84)</f>
        <v>0</v>
      </c>
      <c r="I85" s="144">
        <f t="shared" si="9"/>
        <v>0</v>
      </c>
      <c r="J85" s="146">
        <f t="shared" si="9"/>
        <v>3899251.4800000004</v>
      </c>
    </row>
    <row r="86" spans="1:10" s="1" customFormat="1" x14ac:dyDescent="0.25">
      <c r="F86" s="38"/>
      <c r="G86" s="40"/>
    </row>
  </sheetData>
  <mergeCells count="51">
    <mergeCell ref="C11:D11"/>
    <mergeCell ref="C3:D3"/>
    <mergeCell ref="A4:C4"/>
    <mergeCell ref="A7:G8"/>
    <mergeCell ref="C9:D9"/>
    <mergeCell ref="C10:D10"/>
    <mergeCell ref="B39:C39"/>
    <mergeCell ref="C12:D12"/>
    <mergeCell ref="A13:D13"/>
    <mergeCell ref="A15:D15"/>
    <mergeCell ref="I15:J15"/>
    <mergeCell ref="B30:C30"/>
    <mergeCell ref="B31:C31"/>
    <mergeCell ref="B33:C33"/>
    <mergeCell ref="B34:C34"/>
    <mergeCell ref="B35:C35"/>
    <mergeCell ref="B36:C36"/>
    <mergeCell ref="B37:C37"/>
    <mergeCell ref="I52:J52"/>
    <mergeCell ref="D65:F65"/>
    <mergeCell ref="D66:F66"/>
    <mergeCell ref="B40:C40"/>
    <mergeCell ref="A41:C41"/>
    <mergeCell ref="A42:F42"/>
    <mergeCell ref="A43:D43"/>
    <mergeCell ref="A44:G44"/>
    <mergeCell ref="A46:G47"/>
    <mergeCell ref="A72:A73"/>
    <mergeCell ref="B72:B73"/>
    <mergeCell ref="D72:F72"/>
    <mergeCell ref="D73:F73"/>
    <mergeCell ref="C49:D49"/>
    <mergeCell ref="A50:C50"/>
    <mergeCell ref="A52:E52"/>
    <mergeCell ref="D67:F67"/>
    <mergeCell ref="D68:F68"/>
    <mergeCell ref="D69:F69"/>
    <mergeCell ref="D70:F70"/>
    <mergeCell ref="D71:F71"/>
    <mergeCell ref="A85:E85"/>
    <mergeCell ref="D74:F74"/>
    <mergeCell ref="D75:F75"/>
    <mergeCell ref="D76:F76"/>
    <mergeCell ref="D77:F77"/>
    <mergeCell ref="D78:F78"/>
    <mergeCell ref="D79:F79"/>
    <mergeCell ref="D80:F80"/>
    <mergeCell ref="D81:F81"/>
    <mergeCell ref="D82:F82"/>
    <mergeCell ref="D83:F83"/>
    <mergeCell ref="D84:F84"/>
  </mergeCells>
  <pageMargins left="0" right="0" top="1.1811023622047245" bottom="0.59055118110236227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 ROZPOČET (RS, RO, RU)&amp;RRok 2022</oddHeader>
    <oddFooter>&amp;C&amp;A&amp;R&amp;P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Přehled o stavu rozpočtu 2022</vt:lpstr>
      <vt:lpstr>Rozpočtové opatření č. 4 </vt:lpstr>
      <vt:lpstr>Příloha RO č. 4</vt:lpstr>
      <vt:lpstr>'Přehled o stavu rozpočtu 2022'!Názvy_tisku</vt:lpstr>
      <vt:lpstr>'Rozpočtové opatření č. 4 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2022-06-17T05:45:42Z</cp:lastPrinted>
  <dcterms:created xsi:type="dcterms:W3CDTF">2021-02-27T14:36:32Z</dcterms:created>
  <dcterms:modified xsi:type="dcterms:W3CDTF">2024-01-11T07:17:03Z</dcterms:modified>
</cp:coreProperties>
</file>