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602"/>
  </bookViews>
  <sheets>
    <sheet name="ROZPOČTOVÉ OPATŘENÍ č. 2" sheetId="19" r:id="rId1"/>
    <sheet name="Přehled o stavu rozpočtu 2017" sheetId="18" r:id="rId2"/>
    <sheet name="Dotace 2017 - přehled" sheetId="1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39" i="16" l="1"/>
  <c r="E21" i="18"/>
  <c r="E12" i="18"/>
  <c r="D33" i="18"/>
  <c r="E33" i="18"/>
  <c r="E44" i="18"/>
  <c r="D32" i="18"/>
  <c r="D43" i="18"/>
  <c r="L27" i="19"/>
  <c r="M41" i="19"/>
  <c r="M42" i="19"/>
  <c r="M27" i="19"/>
  <c r="M21" i="19"/>
  <c r="L21" i="19"/>
  <c r="M11" i="19"/>
  <c r="L11" i="19"/>
  <c r="L60" i="19"/>
  <c r="E17" i="18"/>
  <c r="E8" i="18"/>
  <c r="M40" i="16"/>
  <c r="E39" i="18"/>
  <c r="C33" i="18"/>
  <c r="C32" i="18"/>
  <c r="D40" i="18"/>
  <c r="D38" i="18"/>
  <c r="D37" i="18"/>
  <c r="E25" i="18"/>
  <c r="C38" i="18"/>
  <c r="E24" i="18"/>
  <c r="C34" i="18"/>
  <c r="N19" i="16"/>
  <c r="L19" i="16"/>
  <c r="K19" i="16"/>
  <c r="J19" i="16"/>
  <c r="J20" i="16"/>
  <c r="N43" i="16"/>
  <c r="L43" i="16"/>
  <c r="K43" i="16"/>
  <c r="J44" i="16"/>
  <c r="J43" i="16"/>
  <c r="M42" i="16"/>
  <c r="M41" i="16"/>
  <c r="M38" i="16"/>
  <c r="M18" i="16"/>
  <c r="M17" i="16"/>
  <c r="M16" i="16"/>
  <c r="M14" i="16"/>
  <c r="M8" i="16"/>
  <c r="L8" i="16"/>
  <c r="K8" i="16"/>
  <c r="M15" i="16"/>
  <c r="M19" i="16"/>
  <c r="E32" i="18"/>
  <c r="E43" i="18"/>
  <c r="E38" i="18"/>
  <c r="C44" i="18"/>
  <c r="E26" i="18"/>
  <c r="C37" i="18"/>
  <c r="E37" i="18"/>
  <c r="C43" i="18"/>
  <c r="C45" i="18"/>
  <c r="C40" i="18"/>
  <c r="E40" i="18"/>
  <c r="M60" i="19"/>
  <c r="D44" i="18"/>
  <c r="D45" i="18"/>
  <c r="E45" i="18"/>
  <c r="D34" i="18"/>
  <c r="E34" i="18"/>
  <c r="M43" i="16"/>
</calcChain>
</file>

<file path=xl/sharedStrings.xml><?xml version="1.0" encoding="utf-8"?>
<sst xmlns="http://schemas.openxmlformats.org/spreadsheetml/2006/main" count="490" uniqueCount="171">
  <si>
    <t>a)</t>
  </si>
  <si>
    <t>Přijaté transfery – dotace, které byly součástí schváleného rozpočtu  :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</si>
  <si>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</si>
  <si>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</si>
  <si>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</si>
  <si>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</si>
  <si>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</si>
  <si>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</si>
  <si>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</si>
  <si>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</si>
  <si>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</si>
  <si>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</si>
  <si>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</si>
  <si>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</si>
  <si>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</si>
  <si>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</si>
  <si>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</si>
  <si>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</si>
  <si>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</si>
  <si>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</si>
  <si>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</si>
  <si>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</si>
  <si>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</si>
  <si>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</si>
  <si>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</si>
  <si>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I.</t>
  </si>
  <si>
    <t>II.</t>
  </si>
  <si>
    <t>III.</t>
  </si>
  <si>
    <t>IV.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</si>
  <si>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</si>
  <si>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</si>
  <si>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</si>
  <si>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</si>
  <si>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</si>
  <si>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</si>
  <si>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</si>
  <si>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</si>
  <si>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</si>
  <si>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</si>
  <si>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</si>
  <si>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</si>
  <si>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</si>
  <si>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003745</t>
  </si>
  <si>
    <t>5011</t>
  </si>
  <si>
    <t>VPP - platy zaměstnanců v pracovním poměru</t>
  </si>
  <si>
    <t>5031</t>
  </si>
  <si>
    <t>5032</t>
  </si>
  <si>
    <t>VPP - povinné pojistné na veřejné zdravotní pojištění</t>
  </si>
  <si>
    <t>005512</t>
  </si>
  <si>
    <t>5139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</si>
  <si>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</si>
  <si>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</si>
  <si>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</si>
  <si>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</si>
  <si>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</si>
  <si>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</si>
  <si>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</si>
  <si>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</si>
  <si>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</si>
  <si>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</si>
  <si>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</si>
  <si>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</si>
  <si>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6409-5909 lze použít na pokrytí neinvestičních výdajů libovolného § RS</t>
  </si>
  <si>
    <t>6909</t>
  </si>
  <si>
    <t>6409-6909 lze použít na pokrytí investičních výdajů libovolného § RS</t>
  </si>
  <si>
    <t>006409</t>
  </si>
  <si>
    <t>003314</t>
  </si>
  <si>
    <t>003612</t>
  </si>
  <si>
    <t>Celkový přehled - TRANSFERY - DOTACE  2017</t>
  </si>
  <si>
    <t>Skutečný příjem 2017</t>
  </si>
  <si>
    <r>
      <t xml:space="preserve">EU - Úřad práce - "VPP" - 82,38%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</si>
  <si>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r>
      <t xml:space="preserve">SR - Úřad práce - "VPP" - 17,62% z dotace 192.806,- Kč - </t>
    </r>
    <r>
      <rPr>
        <b/>
        <i/>
        <sz val="6"/>
        <color indexed="8"/>
        <rFont val="Arial"/>
        <family val="2"/>
        <charset val="238"/>
      </rPr>
      <t>pohledávka 2016</t>
    </r>
  </si>
  <si>
    <t>NÁROK 2017</t>
  </si>
  <si>
    <t>Skutečnost 4/2017</t>
  </si>
  <si>
    <t>Přijaté transfery – dotace přijaté v průběhu roku 2017 – rozpočtovány na základě rozpočtových opatření :</t>
  </si>
  <si>
    <t>EU - Úřad práce - "VPP" - 82,38% z dotace 139.884,- Kč - rok 2017</t>
  </si>
  <si>
    <t>SR - Úřad práce - "VPP" - 17,62% z dotace 139.884,- Kč - rok 2017</t>
  </si>
  <si>
    <t>P.č.</t>
  </si>
  <si>
    <t>MV ČR prostřednictvím Ol.kraje - "JSDH Štíty" - zab.akcesch.</t>
  </si>
  <si>
    <t xml:space="preserve">Neinvestiční přijaté transfery od obcí – knihy do knihovny </t>
  </si>
  <si>
    <t>Úřad práce - "VPP" - rok 2017</t>
  </si>
  <si>
    <t>1/2017</t>
  </si>
  <si>
    <t>13101</t>
  </si>
  <si>
    <t xml:space="preserve">Neinvestiční dotace na VPP </t>
  </si>
  <si>
    <t>VPP - povinné pojistné na sociální zabezpečení a přísp. na státní politiku zam.</t>
  </si>
  <si>
    <t>003639</t>
  </si>
  <si>
    <t>5137</t>
  </si>
  <si>
    <t>MŠMT - průtokový transfer pro ZŠ a MŠ Štíty - evropský podíl</t>
  </si>
  <si>
    <t>MŠMT - průtokový transfer pro ZŠ a MŠ Štíty - národní podíl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</si>
  <si>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</si>
  <si>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</si>
  <si>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</si>
  <si>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</si>
  <si>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29.03.2017: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</si>
  <si>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</si>
  <si>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</si>
  <si>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</si>
  <si>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</si>
  <si>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29.03.2017 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</si>
  <si>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</si>
  <si>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</si>
  <si>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</si>
  <si>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2017</t>
  </si>
  <si>
    <t>PŘÍJMY 2017 celkem (+)</t>
  </si>
  <si>
    <t>VÝDAJE 2017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</si>
  <si>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</si>
  <si>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</si>
  <si>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</si>
  <si>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</si>
  <si>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</si>
  <si>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</si>
  <si>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</si>
  <si>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</si>
  <si>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</si>
  <si>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</si>
  <si>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</si>
  <si>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</si>
  <si>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Rozpočtové změny 2017</t>
  </si>
  <si>
    <t>Rozpočet  upravený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</si>
  <si>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1/2017 - RMě Štíty dne 19.04.2017: 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</si>
  <si>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</si>
  <si>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</si>
  <si>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</si>
  <si>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29.03.2017 : </t>
    </r>
  </si>
  <si>
    <t>EU - Úřad práce - "VPP" - 82,38% z dotace 14.000,- Kč - rok 2017</t>
  </si>
  <si>
    <t>SR - Úřad práce - "VPP" - 17,62% z dotace 14.000,- Kč - rok 2017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</si>
  <si>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2/2017 - RMě Štíty dne 24.05.2017: </t>
    </r>
  </si>
  <si>
    <t>003319</t>
  </si>
  <si>
    <t>5155</t>
  </si>
  <si>
    <t>KULTURA - pevná paliva</t>
  </si>
  <si>
    <t>6121</t>
  </si>
  <si>
    <t>5424</t>
  </si>
  <si>
    <t>VPP - náhrady mezd v době nemoci</t>
  </si>
  <si>
    <t>003722</t>
  </si>
  <si>
    <t>ODPADY - kontejnery</t>
  </si>
  <si>
    <t>Neinvestiční dotace na VPP - storno</t>
  </si>
  <si>
    <t>VPP - platy zaměstnanců v pracovním poměru - storno</t>
  </si>
  <si>
    <t xml:space="preserve">III. (změna - navýšení) Neinvestiční dotace na VEŘEJNĚ PROSPĚŠNÉ PRÁCE (VPP) - Úřad práce </t>
  </si>
  <si>
    <t xml:space="preserve">III. (navýšení) Neinvestiční dotace na VEŘEJNĚ PROSPĚŠNÉ PRÁCE (VPP) - Úřad práce </t>
  </si>
  <si>
    <t>2) Změny rozpočtu - vlastní - PŘÍJMY</t>
  </si>
  <si>
    <t>3) Změny rozpočtu - vlastní - VÝDAJE (přesun prostředků rozpočtovaných na § 6409)</t>
  </si>
  <si>
    <t>006330</t>
  </si>
  <si>
    <t>4134</t>
  </si>
  <si>
    <t>Převody z rozpočtových účtů (převody mezi účty Města Štíty) - vazba na 6330-5345</t>
  </si>
  <si>
    <t>INVESTICE č.p. 12 - KNIHOVNA</t>
  </si>
  <si>
    <t>003419</t>
  </si>
  <si>
    <t>5168</t>
  </si>
  <si>
    <t xml:space="preserve">TĚLOVÝCHOVA - úprava vnitřní sítě, zřízení telekomunikační služby </t>
  </si>
  <si>
    <t>5171</t>
  </si>
  <si>
    <t>TĚLOVÝCHOVA - opravy a udržování</t>
  </si>
  <si>
    <t>BH - nákup materiálu</t>
  </si>
  <si>
    <t>BH - opravy a udržování</t>
  </si>
  <si>
    <t>INVESTICE č.p. 12 - nové byty</t>
  </si>
  <si>
    <t>003613</t>
  </si>
  <si>
    <t>NBH - nákup materiálu</t>
  </si>
  <si>
    <t>5164</t>
  </si>
  <si>
    <t>NBH - nájemné</t>
  </si>
  <si>
    <t>MH - náhrady mezd v době nemoci</t>
  </si>
  <si>
    <t>003729</t>
  </si>
  <si>
    <t>5192</t>
  </si>
  <si>
    <t>5363</t>
  </si>
  <si>
    <t xml:space="preserve">SKLÁDKA - paušální částka nákladů správního řízení v souv. s uloženou pokutou </t>
  </si>
  <si>
    <t>SKLÁDKA - pokuta za správní delikt dle ust. § 66 odst. 4 písm. b) zákona o odpadech</t>
  </si>
  <si>
    <t>JSDH Štíty - opravy a udržování</t>
  </si>
  <si>
    <t>5345</t>
  </si>
  <si>
    <t>PŘEVODY vlastním rozpočtovým účtům - vazba na 6330-4134</t>
  </si>
  <si>
    <t>KNIHOVNA - opravy a udržování</t>
  </si>
  <si>
    <t>1112</t>
  </si>
  <si>
    <t>Daň z příjmů fyzických osob placená poplatníky</t>
  </si>
  <si>
    <r>
      <t xml:space="preserve">(±1.139.296,00 Kč) </t>
    </r>
    <r>
      <rPr>
        <sz val="6"/>
        <color indexed="62"/>
        <rFont val="Symbol"/>
        <family val="1"/>
        <charset val="2"/>
      </rPr>
      <t>®</t>
    </r>
  </si>
  <si>
    <r>
      <t xml:space="preserve">(±100.000,00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</si>
</sst>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1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6"/>
      <color indexed="62"/>
      <name val="Symbol"/>
      <family val="1"/>
      <charset val="2"/>
    </font>
    <font>
      <b/>
      <sz val="16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16"/>
      <color indexed="8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DashDotDot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25" fillId="0" borderId="0"/>
    <xf numFmtId="0" fontId="25" fillId="0" borderId="0"/>
    <xf numFmtId="0" fontId="61" fillId="0" borderId="0"/>
    <xf numFmtId="0" fontId="26" fillId="0" borderId="0"/>
    <xf numFmtId="0" fontId="1" fillId="0" borderId="0"/>
    <xf numFmtId="0" fontId="1" fillId="0" borderId="0"/>
    <xf numFmtId="0" fontId="60" fillId="0" borderId="0"/>
    <xf numFmtId="0" fontId="15" fillId="0" borderId="0"/>
    <xf numFmtId="0" fontId="15" fillId="0" borderId="0"/>
  </cellStyleXfs>
  <cellXfs count="31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vertical="center" wrapText="1"/>
    </xf>
    <xf numFmtId="164" fontId="13" fillId="0" borderId="8" xfId="1" applyNumberFormat="1" applyFont="1" applyBorder="1" applyAlignment="1">
      <alignment horizontal="right" vertical="center" wrapText="1"/>
    </xf>
    <xf numFmtId="164" fontId="13" fillId="0" borderId="9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164" fontId="14" fillId="2" borderId="4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10" xfId="1" applyFont="1" applyBorder="1" applyAlignment="1">
      <alignment vertical="center"/>
    </xf>
    <xf numFmtId="0" fontId="7" fillId="2" borderId="11" xfId="1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>
      <alignment horizontal="right" vertical="center"/>
    </xf>
    <xf numFmtId="165" fontId="7" fillId="4" borderId="13" xfId="1" applyNumberFormat="1" applyFont="1" applyFill="1" applyBorder="1" applyAlignment="1">
      <alignment horizontal="right" vertical="center"/>
    </xf>
    <xf numFmtId="165" fontId="7" fillId="3" borderId="14" xfId="1" applyNumberFormat="1" applyFont="1" applyFill="1" applyBorder="1" applyAlignment="1">
      <alignment horizontal="right" vertical="center"/>
    </xf>
    <xf numFmtId="165" fontId="7" fillId="3" borderId="15" xfId="1" applyNumberFormat="1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/>
    </xf>
    <xf numFmtId="165" fontId="7" fillId="3" borderId="16" xfId="1" applyNumberFormat="1" applyFont="1" applyFill="1" applyBorder="1" applyAlignment="1">
      <alignment horizontal="right" vertical="center"/>
    </xf>
    <xf numFmtId="165" fontId="7" fillId="3" borderId="17" xfId="1" applyNumberFormat="1" applyFont="1" applyFill="1" applyBorder="1" applyAlignment="1">
      <alignment horizontal="right" vertical="center"/>
    </xf>
    <xf numFmtId="0" fontId="7" fillId="3" borderId="12" xfId="1" applyFont="1" applyFill="1" applyBorder="1" applyAlignment="1">
      <alignment horizontal="right" vertical="center" wrapText="1"/>
    </xf>
    <xf numFmtId="3" fontId="7" fillId="3" borderId="12" xfId="1" applyNumberFormat="1" applyFont="1" applyFill="1" applyBorder="1" applyAlignment="1">
      <alignment horizontal="right" vertical="center" wrapText="1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165" fontId="24" fillId="0" borderId="0" xfId="1" applyNumberFormat="1" applyFont="1"/>
    <xf numFmtId="0" fontId="7" fillId="7" borderId="12" xfId="1" applyFont="1" applyFill="1" applyBorder="1" applyAlignment="1">
      <alignment horizontal="right" vertical="center" wrapText="1"/>
    </xf>
    <xf numFmtId="0" fontId="7" fillId="7" borderId="5" xfId="1" applyFont="1" applyFill="1" applyBorder="1" applyAlignment="1">
      <alignment horizontal="right" vertical="center" wrapText="1"/>
    </xf>
    <xf numFmtId="0" fontId="7" fillId="7" borderId="15" xfId="1" applyFont="1" applyFill="1" applyBorder="1" applyAlignment="1">
      <alignment horizontal="right" vertical="center" wrapText="1"/>
    </xf>
    <xf numFmtId="0" fontId="8" fillId="7" borderId="19" xfId="1" applyFont="1" applyFill="1" applyBorder="1" applyAlignment="1">
      <alignment horizontal="right" vertical="center" wrapText="1"/>
    </xf>
    <xf numFmtId="0" fontId="8" fillId="7" borderId="20" xfId="1" applyFont="1" applyFill="1" applyBorder="1" applyAlignment="1">
      <alignment horizontal="right" vertical="center" wrapText="1"/>
    </xf>
    <xf numFmtId="0" fontId="8" fillId="7" borderId="13" xfId="1" applyFont="1" applyFill="1" applyBorder="1" applyAlignment="1">
      <alignment horizontal="right" vertical="center" wrapText="1"/>
    </xf>
    <xf numFmtId="0" fontId="8" fillId="7" borderId="21" xfId="1" applyFont="1" applyFill="1" applyBorder="1" applyAlignment="1">
      <alignment horizontal="right" vertical="center" wrapText="1"/>
    </xf>
    <xf numFmtId="0" fontId="8" fillId="3" borderId="22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20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>
      <alignment horizontal="right" vertical="center"/>
    </xf>
    <xf numFmtId="165" fontId="7" fillId="3" borderId="6" xfId="1" applyNumberFormat="1" applyFont="1" applyFill="1" applyBorder="1" applyAlignment="1">
      <alignment horizontal="right" vertical="center"/>
    </xf>
    <xf numFmtId="165" fontId="7" fillId="3" borderId="24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7" fillId="7" borderId="14" xfId="1" applyFont="1" applyFill="1" applyBorder="1" applyAlignment="1">
      <alignment horizontal="left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1" fillId="0" borderId="0" xfId="1" applyAlignment="1">
      <alignment vertical="center"/>
    </xf>
    <xf numFmtId="49" fontId="62" fillId="0" borderId="0" xfId="0" applyNumberFormat="1" applyFont="1" applyAlignment="1">
      <alignment horizontal="left" vertical="center"/>
    </xf>
    <xf numFmtId="49" fontId="63" fillId="0" borderId="0" xfId="0" applyNumberFormat="1" applyFont="1" applyAlignment="1">
      <alignment horizontal="center" vertical="center"/>
    </xf>
    <xf numFmtId="49" fontId="64" fillId="0" borderId="0" xfId="0" applyNumberFormat="1" applyFont="1" applyAlignment="1">
      <alignment horizontal="center" vertical="center"/>
    </xf>
    <xf numFmtId="49" fontId="65" fillId="0" borderId="0" xfId="1" applyNumberFormat="1" applyFont="1" applyAlignment="1">
      <alignment horizontal="center" vertical="center"/>
    </xf>
    <xf numFmtId="4" fontId="65" fillId="0" borderId="0" xfId="1" applyNumberFormat="1" applyFont="1" applyAlignment="1">
      <alignment vertical="center"/>
    </xf>
    <xf numFmtId="0" fontId="65" fillId="0" borderId="0" xfId="1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49" fontId="64" fillId="0" borderId="0" xfId="0" applyNumberFormat="1" applyFont="1" applyFill="1" applyBorder="1" applyAlignment="1">
      <alignment horizontal="center" vertical="center"/>
    </xf>
    <xf numFmtId="49" fontId="67" fillId="0" borderId="27" xfId="0" applyNumberFormat="1" applyFont="1" applyBorder="1" applyAlignment="1">
      <alignment horizontal="center" vertical="center"/>
    </xf>
    <xf numFmtId="49" fontId="67" fillId="0" borderId="28" xfId="0" applyNumberFormat="1" applyFont="1" applyBorder="1" applyAlignment="1">
      <alignment horizontal="center" vertical="center"/>
    </xf>
    <xf numFmtId="49" fontId="64" fillId="0" borderId="28" xfId="0" applyNumberFormat="1" applyFont="1" applyBorder="1" applyAlignment="1">
      <alignment horizontal="center" vertical="center"/>
    </xf>
    <xf numFmtId="49" fontId="67" fillId="0" borderId="29" xfId="0" applyNumberFormat="1" applyFont="1" applyBorder="1" applyAlignment="1">
      <alignment horizontal="center" vertical="center"/>
    </xf>
    <xf numFmtId="49" fontId="64" fillId="0" borderId="29" xfId="0" applyNumberFormat="1" applyFont="1" applyBorder="1" applyAlignment="1">
      <alignment horizontal="center" vertical="center"/>
    </xf>
    <xf numFmtId="49" fontId="68" fillId="0" borderId="0" xfId="0" applyNumberFormat="1" applyFont="1" applyFill="1" applyBorder="1" applyAlignment="1">
      <alignment vertical="center"/>
    </xf>
    <xf numFmtId="49" fontId="69" fillId="0" borderId="0" xfId="1" applyNumberFormat="1" applyFont="1" applyAlignment="1">
      <alignment horizontal="center" vertical="center"/>
    </xf>
    <xf numFmtId="4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1" fillId="0" borderId="0" xfId="1" applyFont="1"/>
    <xf numFmtId="49" fontId="70" fillId="8" borderId="30" xfId="0" applyNumberFormat="1" applyFont="1" applyFill="1" applyBorder="1" applyAlignment="1">
      <alignment horizontal="center" vertical="center"/>
    </xf>
    <xf numFmtId="49" fontId="70" fillId="8" borderId="31" xfId="0" applyNumberFormat="1" applyFont="1" applyFill="1" applyBorder="1" applyAlignment="1">
      <alignment horizontal="center" vertical="center"/>
    </xf>
    <xf numFmtId="49" fontId="71" fillId="8" borderId="31" xfId="0" applyNumberFormat="1" applyFont="1" applyFill="1" applyBorder="1" applyAlignment="1">
      <alignment horizontal="center" vertical="center"/>
    </xf>
    <xf numFmtId="49" fontId="72" fillId="8" borderId="31" xfId="1" applyNumberFormat="1" applyFont="1" applyFill="1" applyBorder="1" applyAlignment="1">
      <alignment horizontal="center" vertical="center"/>
    </xf>
    <xf numFmtId="4" fontId="72" fillId="8" borderId="31" xfId="1" applyNumberFormat="1" applyFont="1" applyFill="1" applyBorder="1" applyAlignment="1">
      <alignment horizontal="center" vertical="center"/>
    </xf>
    <xf numFmtId="0" fontId="72" fillId="8" borderId="32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  <xf numFmtId="49" fontId="67" fillId="0" borderId="33" xfId="0" applyNumberFormat="1" applyFont="1" applyBorder="1" applyAlignment="1">
      <alignment horizontal="center" vertical="center"/>
    </xf>
    <xf numFmtId="49" fontId="64" fillId="0" borderId="33" xfId="0" applyNumberFormat="1" applyFont="1" applyBorder="1" applyAlignment="1">
      <alignment horizontal="center" vertical="center"/>
    </xf>
    <xf numFmtId="49" fontId="70" fillId="8" borderId="34" xfId="0" applyNumberFormat="1" applyFont="1" applyFill="1" applyBorder="1" applyAlignment="1">
      <alignment horizontal="center" vertical="center"/>
    </xf>
    <xf numFmtId="49" fontId="71" fillId="8" borderId="34" xfId="0" applyNumberFormat="1" applyFont="1" applyFill="1" applyBorder="1" applyAlignment="1">
      <alignment horizontal="center" vertical="center"/>
    </xf>
    <xf numFmtId="49" fontId="72" fillId="8" borderId="34" xfId="1" applyNumberFormat="1" applyFont="1" applyFill="1" applyBorder="1" applyAlignment="1">
      <alignment horizontal="center" vertical="center"/>
    </xf>
    <xf numFmtId="4" fontId="72" fillId="8" borderId="34" xfId="1" applyNumberFormat="1" applyFont="1" applyFill="1" applyBorder="1" applyAlignment="1">
      <alignment horizontal="center" vertical="center"/>
    </xf>
    <xf numFmtId="0" fontId="72" fillId="8" borderId="35" xfId="1" applyFont="1" applyFill="1" applyBorder="1" applyAlignment="1">
      <alignment horizontal="left" vertical="center"/>
    </xf>
    <xf numFmtId="0" fontId="7" fillId="7" borderId="17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7" borderId="12" xfId="1" applyFont="1" applyFill="1" applyBorder="1" applyAlignment="1">
      <alignment horizontal="left" vertical="center" wrapText="1"/>
    </xf>
    <xf numFmtId="0" fontId="7" fillId="7" borderId="5" xfId="1" applyFont="1" applyFill="1" applyBorder="1" applyAlignment="1">
      <alignment horizontal="left" vertical="center" wrapText="1"/>
    </xf>
    <xf numFmtId="0" fontId="7" fillId="7" borderId="15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49" fontId="7" fillId="7" borderId="14" xfId="1" applyNumberFormat="1" applyFont="1" applyFill="1" applyBorder="1" applyAlignment="1">
      <alignment horizontal="right" vertical="center" wrapText="1"/>
    </xf>
    <xf numFmtId="1" fontId="7" fillId="7" borderId="15" xfId="1" applyNumberFormat="1" applyFont="1" applyFill="1" applyBorder="1" applyAlignment="1">
      <alignment horizontal="right" vertical="center" wrapText="1"/>
    </xf>
    <xf numFmtId="1" fontId="7" fillId="7" borderId="12" xfId="1" applyNumberFormat="1" applyFont="1" applyFill="1" applyBorder="1" applyAlignment="1">
      <alignment horizontal="righ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49" fontId="73" fillId="9" borderId="0" xfId="0" applyNumberFormat="1" applyFont="1" applyFill="1" applyBorder="1" applyAlignment="1">
      <alignment horizontal="left" vertical="center"/>
    </xf>
    <xf numFmtId="4" fontId="72" fillId="9" borderId="0" xfId="1" applyNumberFormat="1" applyFont="1" applyFill="1" applyBorder="1" applyAlignment="1">
      <alignment vertical="center"/>
    </xf>
    <xf numFmtId="0" fontId="72" fillId="9" borderId="0" xfId="1" applyFont="1" applyFill="1" applyBorder="1" applyAlignment="1">
      <alignment vertical="center"/>
    </xf>
    <xf numFmtId="0" fontId="26" fillId="9" borderId="0" xfId="1" applyFont="1" applyFill="1" applyAlignment="1">
      <alignment vertical="center"/>
    </xf>
    <xf numFmtId="0" fontId="26" fillId="9" borderId="0" xfId="1" applyFont="1" applyFill="1"/>
    <xf numFmtId="0" fontId="19" fillId="0" borderId="37" xfId="1" applyFont="1" applyBorder="1" applyAlignment="1">
      <alignment horizontal="center" vertical="center"/>
    </xf>
    <xf numFmtId="49" fontId="74" fillId="0" borderId="28" xfId="1" applyNumberFormat="1" applyFont="1" applyBorder="1" applyAlignment="1">
      <alignment horizontal="center" vertical="center"/>
    </xf>
    <xf numFmtId="4" fontId="74" fillId="0" borderId="28" xfId="1" applyNumberFormat="1" applyFont="1" applyBorder="1" applyAlignment="1">
      <alignment vertical="center"/>
    </xf>
    <xf numFmtId="0" fontId="74" fillId="0" borderId="38" xfId="1" applyFont="1" applyBorder="1" applyAlignment="1">
      <alignment vertical="center"/>
    </xf>
    <xf numFmtId="49" fontId="74" fillId="0" borderId="29" xfId="1" applyNumberFormat="1" applyFont="1" applyBorder="1" applyAlignment="1">
      <alignment horizontal="center" vertical="center"/>
    </xf>
    <xf numFmtId="4" fontId="74" fillId="0" borderId="29" xfId="1" applyNumberFormat="1" applyFont="1" applyBorder="1" applyAlignment="1">
      <alignment vertical="center"/>
    </xf>
    <xf numFmtId="0" fontId="74" fillId="0" borderId="39" xfId="1" applyFont="1" applyBorder="1" applyAlignment="1">
      <alignment vertical="center"/>
    </xf>
    <xf numFmtId="49" fontId="74" fillId="0" borderId="33" xfId="1" applyNumberFormat="1" applyFont="1" applyBorder="1" applyAlignment="1">
      <alignment horizontal="center" vertical="center"/>
    </xf>
    <xf numFmtId="4" fontId="74" fillId="0" borderId="33" xfId="1" applyNumberFormat="1" applyFont="1" applyBorder="1" applyAlignment="1">
      <alignment vertical="center"/>
    </xf>
    <xf numFmtId="0" fontId="74" fillId="0" borderId="40" xfId="1" applyFont="1" applyBorder="1" applyAlignment="1">
      <alignment vertical="center"/>
    </xf>
    <xf numFmtId="4" fontId="75" fillId="8" borderId="31" xfId="1" applyNumberFormat="1" applyFont="1" applyFill="1" applyBorder="1" applyAlignment="1">
      <alignment vertical="center"/>
    </xf>
    <xf numFmtId="0" fontId="75" fillId="8" borderId="32" xfId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/>
    <xf numFmtId="49" fontId="76" fillId="0" borderId="27" xfId="0" applyNumberFormat="1" applyFont="1" applyBorder="1" applyAlignment="1">
      <alignment horizontal="center" vertical="center"/>
    </xf>
    <xf numFmtId="49" fontId="76" fillId="0" borderId="28" xfId="0" applyNumberFormat="1" applyFont="1" applyBorder="1" applyAlignment="1">
      <alignment horizontal="center" vertical="center"/>
    </xf>
    <xf numFmtId="49" fontId="76" fillId="0" borderId="41" xfId="0" applyNumberFormat="1" applyFont="1" applyFill="1" applyBorder="1" applyAlignment="1">
      <alignment horizontal="center" vertical="center"/>
    </xf>
    <xf numFmtId="49" fontId="76" fillId="0" borderId="42" xfId="0" applyNumberFormat="1" applyFont="1" applyFill="1" applyBorder="1" applyAlignment="1">
      <alignment horizontal="center" vertical="center"/>
    </xf>
    <xf numFmtId="165" fontId="7" fillId="3" borderId="43" xfId="1" applyNumberFormat="1" applyFont="1" applyFill="1" applyBorder="1" applyAlignment="1">
      <alignment horizontal="right" vertical="center"/>
    </xf>
    <xf numFmtId="165" fontId="7" fillId="3" borderId="44" xfId="1" applyNumberFormat="1" applyFont="1" applyFill="1" applyBorder="1" applyAlignment="1">
      <alignment horizontal="right" vertical="center"/>
    </xf>
    <xf numFmtId="165" fontId="7" fillId="3" borderId="45" xfId="1" applyNumberFormat="1" applyFont="1" applyFill="1" applyBorder="1" applyAlignment="1">
      <alignment horizontal="right" vertical="center"/>
    </xf>
    <xf numFmtId="165" fontId="7" fillId="2" borderId="37" xfId="1" applyNumberFormat="1" applyFont="1" applyFill="1" applyBorder="1" applyAlignment="1">
      <alignment horizontal="right" vertical="center"/>
    </xf>
    <xf numFmtId="0" fontId="25" fillId="0" borderId="0" xfId="2" applyAlignment="1">
      <alignment vertical="center"/>
    </xf>
    <xf numFmtId="164" fontId="32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164" fontId="35" fillId="0" borderId="0" xfId="2" applyNumberFormat="1" applyFont="1" applyAlignment="1">
      <alignment vertical="center"/>
    </xf>
    <xf numFmtId="0" fontId="36" fillId="0" borderId="0" xfId="2" applyFont="1" applyAlignment="1">
      <alignment horizontal="justify" vertical="center"/>
    </xf>
    <xf numFmtId="164" fontId="37" fillId="0" borderId="0" xfId="2" applyNumberFormat="1" applyFont="1" applyAlignment="1">
      <alignment vertical="center"/>
    </xf>
    <xf numFmtId="0" fontId="41" fillId="0" borderId="0" xfId="2" applyFont="1" applyAlignment="1">
      <alignment vertical="center"/>
    </xf>
    <xf numFmtId="164" fontId="37" fillId="5" borderId="46" xfId="2" applyNumberFormat="1" applyFont="1" applyFill="1" applyBorder="1" applyAlignment="1">
      <alignment vertical="center"/>
    </xf>
    <xf numFmtId="0" fontId="41" fillId="0" borderId="0" xfId="2" applyFont="1" applyAlignment="1">
      <alignment horizontal="justify" vertical="center"/>
    </xf>
    <xf numFmtId="164" fontId="44" fillId="0" borderId="0" xfId="2" applyNumberFormat="1" applyFont="1" applyAlignment="1">
      <alignment vertical="center"/>
    </xf>
    <xf numFmtId="164" fontId="37" fillId="5" borderId="0" xfId="2" applyNumberFormat="1" applyFont="1" applyFill="1" applyAlignment="1">
      <alignment vertical="center"/>
    </xf>
    <xf numFmtId="164" fontId="37" fillId="5" borderId="0" xfId="2" applyNumberFormat="1" applyFont="1" applyFill="1" applyAlignment="1"/>
    <xf numFmtId="3" fontId="47" fillId="6" borderId="47" xfId="2" applyNumberFormat="1" applyFont="1" applyFill="1" applyBorder="1" applyAlignment="1">
      <alignment horizontal="center" vertical="center" wrapText="1"/>
    </xf>
    <xf numFmtId="164" fontId="32" fillId="5" borderId="48" xfId="2" applyNumberFormat="1" applyFont="1" applyFill="1" applyBorder="1" applyAlignment="1">
      <alignment vertical="center" wrapText="1"/>
    </xf>
    <xf numFmtId="164" fontId="32" fillId="5" borderId="49" xfId="2" applyNumberFormat="1" applyFont="1" applyFill="1" applyBorder="1" applyAlignment="1">
      <alignment vertical="center" wrapText="1"/>
    </xf>
    <xf numFmtId="164" fontId="45" fillId="6" borderId="47" xfId="2" applyNumberFormat="1" applyFont="1" applyFill="1" applyBorder="1" applyAlignment="1">
      <alignment vertical="center" wrapText="1"/>
    </xf>
    <xf numFmtId="0" fontId="49" fillId="0" borderId="46" xfId="2" applyFont="1" applyBorder="1" applyAlignment="1">
      <alignment horizontal="center" vertical="center"/>
    </xf>
    <xf numFmtId="0" fontId="32" fillId="0" borderId="50" xfId="2" applyFont="1" applyBorder="1" applyAlignment="1">
      <alignment vertical="center"/>
    </xf>
    <xf numFmtId="0" fontId="50" fillId="0" borderId="51" xfId="2" applyFont="1" applyBorder="1" applyAlignment="1">
      <alignment vertical="center" wrapText="1"/>
    </xf>
    <xf numFmtId="164" fontId="50" fillId="5" borderId="52" xfId="2" applyNumberFormat="1" applyFont="1" applyFill="1" applyBorder="1" applyAlignment="1">
      <alignment horizontal="right" vertical="center" wrapText="1"/>
    </xf>
    <xf numFmtId="164" fontId="32" fillId="5" borderId="52" xfId="2" applyNumberFormat="1" applyFont="1" applyFill="1" applyBorder="1" applyAlignment="1">
      <alignment vertical="center" wrapText="1"/>
    </xf>
    <xf numFmtId="0" fontId="32" fillId="0" borderId="53" xfId="2" applyFont="1" applyBorder="1" applyAlignment="1">
      <alignment vertical="center"/>
    </xf>
    <xf numFmtId="0" fontId="50" fillId="0" borderId="54" xfId="2" applyFont="1" applyBorder="1" applyAlignment="1">
      <alignment vertical="center" wrapText="1"/>
    </xf>
    <xf numFmtId="164" fontId="50" fillId="0" borderId="55" xfId="2" applyNumberFormat="1" applyFont="1" applyBorder="1" applyAlignment="1">
      <alignment horizontal="right" vertical="center" wrapText="1"/>
    </xf>
    <xf numFmtId="0" fontId="32" fillId="0" borderId="0" xfId="2" applyFont="1" applyAlignment="1">
      <alignment vertical="center"/>
    </xf>
    <xf numFmtId="167" fontId="32" fillId="0" borderId="0" xfId="2" applyNumberFormat="1" applyFont="1" applyAlignment="1">
      <alignment vertical="center"/>
    </xf>
    <xf numFmtId="164" fontId="32" fillId="5" borderId="56" xfId="2" applyNumberFormat="1" applyFont="1" applyFill="1" applyBorder="1" applyAlignment="1">
      <alignment vertical="center" wrapText="1"/>
    </xf>
    <xf numFmtId="164" fontId="32" fillId="5" borderId="57" xfId="2" applyNumberFormat="1" applyFont="1" applyFill="1" applyBorder="1" applyAlignment="1">
      <alignment vertical="center" wrapText="1"/>
    </xf>
    <xf numFmtId="164" fontId="45" fillId="6" borderId="47" xfId="2" applyNumberFormat="1" applyFont="1" applyFill="1" applyBorder="1" applyAlignment="1">
      <alignment vertical="center"/>
    </xf>
    <xf numFmtId="164" fontId="28" fillId="0" borderId="0" xfId="2" applyNumberFormat="1" applyFont="1" applyAlignment="1">
      <alignment vertical="center"/>
    </xf>
    <xf numFmtId="3" fontId="47" fillId="6" borderId="58" xfId="2" applyNumberFormat="1" applyFont="1" applyFill="1" applyBorder="1" applyAlignment="1">
      <alignment horizontal="center" vertical="center" wrapText="1"/>
    </xf>
    <xf numFmtId="164" fontId="32" fillId="5" borderId="59" xfId="2" applyNumberFormat="1" applyFont="1" applyFill="1" applyBorder="1" applyAlignment="1">
      <alignment vertical="center" wrapText="1"/>
    </xf>
    <xf numFmtId="164" fontId="32" fillId="5" borderId="60" xfId="2" applyNumberFormat="1" applyFont="1" applyFill="1" applyBorder="1" applyAlignment="1">
      <alignment vertical="center" wrapText="1"/>
    </xf>
    <xf numFmtId="164" fontId="45" fillId="6" borderId="58" xfId="2" applyNumberFormat="1" applyFont="1" applyFill="1" applyBorder="1" applyAlignment="1">
      <alignment vertical="center" wrapText="1"/>
    </xf>
    <xf numFmtId="164" fontId="50" fillId="5" borderId="61" xfId="2" applyNumberFormat="1" applyFont="1" applyFill="1" applyBorder="1" applyAlignment="1">
      <alignment horizontal="right" vertical="center" wrapText="1"/>
    </xf>
    <xf numFmtId="164" fontId="32" fillId="5" borderId="61" xfId="2" applyNumberFormat="1" applyFont="1" applyFill="1" applyBorder="1" applyAlignment="1">
      <alignment vertical="center" wrapText="1"/>
    </xf>
    <xf numFmtId="164" fontId="50" fillId="0" borderId="62" xfId="2" applyNumberFormat="1" applyFont="1" applyBorder="1" applyAlignment="1">
      <alignment horizontal="right" vertical="center" wrapText="1"/>
    </xf>
    <xf numFmtId="164" fontId="32" fillId="5" borderId="63" xfId="2" applyNumberFormat="1" applyFont="1" applyFill="1" applyBorder="1" applyAlignment="1">
      <alignment vertical="center" wrapText="1"/>
    </xf>
    <xf numFmtId="164" fontId="32" fillId="5" borderId="64" xfId="2" applyNumberFormat="1" applyFont="1" applyFill="1" applyBorder="1" applyAlignment="1">
      <alignment vertical="center" wrapText="1"/>
    </xf>
    <xf numFmtId="164" fontId="45" fillId="6" borderId="58" xfId="2" applyNumberFormat="1" applyFont="1" applyFill="1" applyBorder="1" applyAlignment="1">
      <alignment vertical="center"/>
    </xf>
    <xf numFmtId="0" fontId="56" fillId="0" borderId="65" xfId="2" applyFont="1" applyBorder="1" applyAlignment="1">
      <alignment vertical="center"/>
    </xf>
    <xf numFmtId="0" fontId="55" fillId="0" borderId="65" xfId="2" applyFont="1" applyBorder="1" applyAlignment="1">
      <alignment vertical="center"/>
    </xf>
    <xf numFmtId="0" fontId="77" fillId="0" borderId="0" xfId="0" applyFont="1"/>
    <xf numFmtId="49" fontId="22" fillId="7" borderId="14" xfId="1" applyNumberFormat="1" applyFont="1" applyFill="1" applyBorder="1" applyAlignment="1">
      <alignment horizontal="right" vertical="center" wrapText="1"/>
    </xf>
    <xf numFmtId="0" fontId="22" fillId="7" borderId="12" xfId="1" applyFont="1" applyFill="1" applyBorder="1" applyAlignment="1">
      <alignment horizontal="right" vertical="center" wrapText="1"/>
    </xf>
    <xf numFmtId="0" fontId="23" fillId="7" borderId="21" xfId="1" applyFont="1" applyFill="1" applyBorder="1" applyAlignment="1">
      <alignment horizontal="right" vertical="center" wrapText="1"/>
    </xf>
    <xf numFmtId="165" fontId="7" fillId="4" borderId="21" xfId="1" applyNumberFormat="1" applyFont="1" applyFill="1" applyBorder="1" applyAlignment="1">
      <alignment horizontal="right" vertical="center"/>
    </xf>
    <xf numFmtId="49" fontId="22" fillId="7" borderId="66" xfId="1" applyNumberFormat="1" applyFont="1" applyFill="1" applyBorder="1" applyAlignment="1">
      <alignment horizontal="right" vertical="center" wrapText="1"/>
    </xf>
    <xf numFmtId="0" fontId="22" fillId="7" borderId="67" xfId="1" applyFont="1" applyFill="1" applyBorder="1" applyAlignment="1">
      <alignment horizontal="right" vertical="center" wrapText="1"/>
    </xf>
    <xf numFmtId="0" fontId="7" fillId="7" borderId="68" xfId="1" applyFont="1" applyFill="1" applyBorder="1" applyAlignment="1">
      <alignment horizontal="right" vertical="center" wrapText="1"/>
    </xf>
    <xf numFmtId="0" fontId="8" fillId="7" borderId="69" xfId="1" applyFont="1" applyFill="1" applyBorder="1" applyAlignment="1">
      <alignment horizontal="right" vertical="center" wrapText="1"/>
    </xf>
    <xf numFmtId="165" fontId="7" fillId="3" borderId="66" xfId="1" applyNumberFormat="1" applyFont="1" applyFill="1" applyBorder="1" applyAlignment="1">
      <alignment horizontal="right" vertical="center"/>
    </xf>
    <xf numFmtId="165" fontId="7" fillId="3" borderId="70" xfId="1" applyNumberFormat="1" applyFont="1" applyFill="1" applyBorder="1" applyAlignment="1">
      <alignment horizontal="right" vertical="center"/>
    </xf>
    <xf numFmtId="165" fontId="7" fillId="3" borderId="67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3" borderId="71" xfId="1" applyNumberFormat="1" applyFont="1" applyFill="1" applyBorder="1" applyAlignment="1">
      <alignment horizontal="right" vertical="center"/>
    </xf>
    <xf numFmtId="49" fontId="22" fillId="7" borderId="17" xfId="1" applyNumberFormat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horizontal="right" vertical="center" wrapText="1"/>
    </xf>
    <xf numFmtId="4" fontId="0" fillId="0" borderId="0" xfId="0" applyNumberFormat="1"/>
    <xf numFmtId="49" fontId="64" fillId="0" borderId="0" xfId="0" applyNumberFormat="1" applyFont="1" applyFill="1" applyBorder="1" applyAlignment="1">
      <alignment horizontal="left" vertical="center"/>
    </xf>
    <xf numFmtId="49" fontId="76" fillId="0" borderId="72" xfId="0" applyNumberFormat="1" applyFont="1" applyFill="1" applyBorder="1" applyAlignment="1">
      <alignment horizontal="center" vertical="center"/>
    </xf>
    <xf numFmtId="49" fontId="76" fillId="0" borderId="73" xfId="0" applyNumberFormat="1" applyFont="1" applyBorder="1" applyAlignment="1">
      <alignment horizontal="center" vertical="center"/>
    </xf>
    <xf numFmtId="49" fontId="67" fillId="0" borderId="73" xfId="0" applyNumberFormat="1" applyFont="1" applyBorder="1" applyAlignment="1">
      <alignment horizontal="center" vertical="center"/>
    </xf>
    <xf numFmtId="49" fontId="64" fillId="9" borderId="27" xfId="0" applyNumberFormat="1" applyFont="1" applyFill="1" applyBorder="1" applyAlignment="1">
      <alignment horizontal="center" vertical="center"/>
    </xf>
    <xf numFmtId="49" fontId="74" fillId="9" borderId="27" xfId="1" applyNumberFormat="1" applyFont="1" applyFill="1" applyBorder="1" applyAlignment="1">
      <alignment horizontal="center" vertical="center"/>
    </xf>
    <xf numFmtId="4" fontId="74" fillId="9" borderId="27" xfId="1" applyNumberFormat="1" applyFont="1" applyFill="1" applyBorder="1" applyAlignment="1">
      <alignment vertical="center"/>
    </xf>
    <xf numFmtId="0" fontId="74" fillId="9" borderId="74" xfId="1" applyFont="1" applyFill="1" applyBorder="1" applyAlignment="1">
      <alignment vertical="center"/>
    </xf>
    <xf numFmtId="49" fontId="64" fillId="9" borderId="28" xfId="0" applyNumberFormat="1" applyFont="1" applyFill="1" applyBorder="1" applyAlignment="1">
      <alignment horizontal="center" vertical="center"/>
    </xf>
    <xf numFmtId="49" fontId="74" fillId="9" borderId="28" xfId="1" applyNumberFormat="1" applyFont="1" applyFill="1" applyBorder="1" applyAlignment="1">
      <alignment horizontal="center" vertical="center"/>
    </xf>
    <xf numFmtId="4" fontId="74" fillId="9" borderId="28" xfId="1" applyNumberFormat="1" applyFont="1" applyFill="1" applyBorder="1" applyAlignment="1">
      <alignment vertical="center"/>
    </xf>
    <xf numFmtId="0" fontId="74" fillId="9" borderId="38" xfId="1" applyFont="1" applyFill="1" applyBorder="1" applyAlignment="1">
      <alignment vertical="center"/>
    </xf>
    <xf numFmtId="49" fontId="64" fillId="9" borderId="73" xfId="0" applyNumberFormat="1" applyFont="1" applyFill="1" applyBorder="1" applyAlignment="1">
      <alignment horizontal="center" vertical="center"/>
    </xf>
    <xf numFmtId="49" fontId="74" fillId="9" borderId="73" xfId="1" applyNumberFormat="1" applyFont="1" applyFill="1" applyBorder="1" applyAlignment="1">
      <alignment horizontal="center" vertical="center"/>
    </xf>
    <xf numFmtId="4" fontId="74" fillId="9" borderId="73" xfId="1" applyNumberFormat="1" applyFont="1" applyFill="1" applyBorder="1" applyAlignment="1">
      <alignment vertical="center"/>
    </xf>
    <xf numFmtId="0" fontId="74" fillId="9" borderId="75" xfId="1" applyFont="1" applyFill="1" applyBorder="1" applyAlignment="1">
      <alignment vertical="center"/>
    </xf>
    <xf numFmtId="49" fontId="78" fillId="0" borderId="0" xfId="1" applyNumberFormat="1" applyFont="1" applyAlignment="1">
      <alignment horizontal="center" vertical="center"/>
    </xf>
    <xf numFmtId="4" fontId="78" fillId="0" borderId="0" xfId="1" applyNumberFormat="1" applyFont="1" applyAlignment="1">
      <alignment vertical="center"/>
    </xf>
    <xf numFmtId="0" fontId="78" fillId="0" borderId="0" xfId="1" applyFont="1" applyAlignment="1">
      <alignment vertical="center"/>
    </xf>
    <xf numFmtId="0" fontId="59" fillId="0" borderId="0" xfId="1" applyFont="1"/>
    <xf numFmtId="49" fontId="71" fillId="9" borderId="0" xfId="0" applyNumberFormat="1" applyFont="1" applyFill="1" applyBorder="1" applyAlignment="1">
      <alignment horizontal="left" vertical="center"/>
    </xf>
    <xf numFmtId="4" fontId="75" fillId="9" borderId="0" xfId="1" applyNumberFormat="1" applyFont="1" applyFill="1" applyBorder="1" applyAlignment="1">
      <alignment vertical="center"/>
    </xf>
    <xf numFmtId="0" fontId="75" fillId="9" borderId="0" xfId="1" applyFont="1" applyFill="1" applyBorder="1" applyAlignment="1">
      <alignment vertical="center"/>
    </xf>
    <xf numFmtId="49" fontId="62" fillId="0" borderId="0" xfId="0" applyNumberFormat="1" applyFont="1" applyFill="1" applyBorder="1" applyAlignment="1">
      <alignment vertical="center"/>
    </xf>
    <xf numFmtId="49" fontId="79" fillId="0" borderId="0" xfId="0" applyNumberFormat="1" applyFont="1" applyAlignment="1">
      <alignment horizontal="center" vertical="center"/>
    </xf>
    <xf numFmtId="49" fontId="80" fillId="0" borderId="0" xfId="1" applyNumberFormat="1" applyFont="1" applyAlignment="1">
      <alignment horizontal="center" vertical="center"/>
    </xf>
    <xf numFmtId="49" fontId="76" fillId="9" borderId="41" xfId="0" applyNumberFormat="1" applyFont="1" applyFill="1" applyBorder="1" applyAlignment="1">
      <alignment horizontal="center" vertical="center"/>
    </xf>
    <xf numFmtId="49" fontId="76" fillId="9" borderId="27" xfId="0" applyNumberFormat="1" applyFont="1" applyFill="1" applyBorder="1" applyAlignment="1">
      <alignment horizontal="center" vertical="center"/>
    </xf>
    <xf numFmtId="49" fontId="67" fillId="9" borderId="27" xfId="0" applyNumberFormat="1" applyFont="1" applyFill="1" applyBorder="1" applyAlignment="1">
      <alignment horizontal="center" vertical="center"/>
    </xf>
    <xf numFmtId="49" fontId="76" fillId="9" borderId="42" xfId="0" applyNumberFormat="1" applyFont="1" applyFill="1" applyBorder="1" applyAlignment="1">
      <alignment horizontal="center" vertical="center"/>
    </xf>
    <xf numFmtId="49" fontId="76" fillId="9" borderId="28" xfId="0" applyNumberFormat="1" applyFont="1" applyFill="1" applyBorder="1" applyAlignment="1">
      <alignment horizontal="center" vertical="center"/>
    </xf>
    <xf numFmtId="49" fontId="67" fillId="9" borderId="28" xfId="0" applyNumberFormat="1" applyFont="1" applyFill="1" applyBorder="1" applyAlignment="1">
      <alignment horizontal="center" vertical="center"/>
    </xf>
    <xf numFmtId="49" fontId="74" fillId="9" borderId="29" xfId="1" applyNumberFormat="1" applyFont="1" applyFill="1" applyBorder="1" applyAlignment="1">
      <alignment horizontal="center" vertical="center"/>
    </xf>
    <xf numFmtId="4" fontId="74" fillId="9" borderId="29" xfId="1" applyNumberFormat="1" applyFont="1" applyFill="1" applyBorder="1" applyAlignment="1">
      <alignment vertical="center"/>
    </xf>
    <xf numFmtId="0" fontId="74" fillId="9" borderId="39" xfId="1" applyFont="1" applyFill="1" applyBorder="1" applyAlignment="1">
      <alignment vertical="center"/>
    </xf>
    <xf numFmtId="49" fontId="76" fillId="9" borderId="76" xfId="0" applyNumberFormat="1" applyFont="1" applyFill="1" applyBorder="1" applyAlignment="1">
      <alignment horizontal="center" vertical="center"/>
    </xf>
    <xf numFmtId="49" fontId="76" fillId="9" borderId="29" xfId="0" applyNumberFormat="1" applyFont="1" applyFill="1" applyBorder="1" applyAlignment="1">
      <alignment horizontal="center" vertical="center"/>
    </xf>
    <xf numFmtId="49" fontId="67" fillId="9" borderId="29" xfId="0" applyNumberFormat="1" applyFont="1" applyFill="1" applyBorder="1" applyAlignment="1">
      <alignment horizontal="center" vertical="center"/>
    </xf>
    <xf numFmtId="49" fontId="64" fillId="9" borderId="29" xfId="0" applyNumberFormat="1" applyFont="1" applyFill="1" applyBorder="1" applyAlignment="1">
      <alignment horizontal="center" vertical="center"/>
    </xf>
    <xf numFmtId="0" fontId="77" fillId="9" borderId="0" xfId="0" applyFont="1" applyFill="1" applyAlignment="1">
      <alignment horizontal="right"/>
    </xf>
    <xf numFmtId="165" fontId="7" fillId="10" borderId="23" xfId="1" applyNumberFormat="1" applyFont="1" applyFill="1" applyBorder="1" applyAlignment="1">
      <alignment horizontal="right" vertical="center"/>
    </xf>
    <xf numFmtId="165" fontId="7" fillId="4" borderId="25" xfId="1" applyNumberFormat="1" applyFont="1" applyFill="1" applyBorder="1" applyAlignment="1">
      <alignment horizontal="right" vertical="center"/>
    </xf>
    <xf numFmtId="165" fontId="7" fillId="10" borderId="43" xfId="1" applyNumberFormat="1" applyFont="1" applyFill="1" applyBorder="1" applyAlignment="1">
      <alignment horizontal="right" vertical="center"/>
    </xf>
    <xf numFmtId="49" fontId="71" fillId="8" borderId="77" xfId="0" applyNumberFormat="1" applyFont="1" applyFill="1" applyBorder="1" applyAlignment="1">
      <alignment horizontal="left" vertical="center"/>
    </xf>
    <xf numFmtId="49" fontId="71" fillId="8" borderId="78" xfId="0" applyNumberFormat="1" applyFont="1" applyFill="1" applyBorder="1" applyAlignment="1">
      <alignment horizontal="left" vertical="center"/>
    </xf>
    <xf numFmtId="49" fontId="71" fillId="8" borderId="79" xfId="0" applyNumberFormat="1" applyFont="1" applyFill="1" applyBorder="1" applyAlignment="1">
      <alignment horizontal="left" vertical="center"/>
    </xf>
    <xf numFmtId="49" fontId="71" fillId="8" borderId="30" xfId="0" applyNumberFormat="1" applyFont="1" applyFill="1" applyBorder="1" applyAlignment="1">
      <alignment horizontal="left" vertical="center"/>
    </xf>
    <xf numFmtId="49" fontId="71" fillId="8" borderId="31" xfId="0" applyNumberFormat="1" applyFont="1" applyFill="1" applyBorder="1" applyAlignment="1">
      <alignment horizontal="left" vertical="center"/>
    </xf>
    <xf numFmtId="0" fontId="48" fillId="5" borderId="56" xfId="2" applyFont="1" applyFill="1" applyBorder="1" applyAlignment="1">
      <alignment horizontal="left" vertical="center"/>
    </xf>
    <xf numFmtId="0" fontId="48" fillId="5" borderId="57" xfId="2" applyFont="1" applyFill="1" applyBorder="1" applyAlignment="1">
      <alignment horizontal="left" vertical="center"/>
    </xf>
    <xf numFmtId="0" fontId="54" fillId="0" borderId="0" xfId="2" applyFont="1" applyBorder="1" applyAlignment="1">
      <alignment horizontal="left" vertical="center"/>
    </xf>
    <xf numFmtId="0" fontId="57" fillId="0" borderId="0" xfId="2" applyFont="1" applyBorder="1" applyAlignment="1">
      <alignment horizontal="justify" vertical="center"/>
    </xf>
    <xf numFmtId="0" fontId="41" fillId="0" borderId="0" xfId="2" applyFont="1" applyBorder="1" applyAlignment="1">
      <alignment horizontal="justify" vertical="center"/>
    </xf>
    <xf numFmtId="164" fontId="32" fillId="0" borderId="0" xfId="2" applyNumberFormat="1" applyFont="1" applyAlignment="1">
      <alignment horizontal="right" vertical="center"/>
    </xf>
    <xf numFmtId="0" fontId="48" fillId="5" borderId="48" xfId="2" applyFont="1" applyFill="1" applyBorder="1" applyAlignment="1">
      <alignment horizontal="left" vertical="center" wrapText="1"/>
    </xf>
    <xf numFmtId="0" fontId="48" fillId="5" borderId="49" xfId="2" applyFont="1" applyFill="1" applyBorder="1" applyAlignment="1">
      <alignment horizontal="left" vertical="center" wrapText="1"/>
    </xf>
    <xf numFmtId="0" fontId="48" fillId="6" borderId="47" xfId="2" applyFont="1" applyFill="1" applyBorder="1" applyAlignment="1">
      <alignment horizontal="left" vertical="center"/>
    </xf>
    <xf numFmtId="0" fontId="48" fillId="6" borderId="47" xfId="2" applyFont="1" applyFill="1" applyBorder="1" applyAlignment="1">
      <alignment horizontal="left" vertical="center" wrapText="1"/>
    </xf>
    <xf numFmtId="0" fontId="41" fillId="0" borderId="46" xfId="2" applyFont="1" applyBorder="1" applyAlignment="1">
      <alignment horizontal="justify" vertical="center"/>
    </xf>
    <xf numFmtId="0" fontId="38" fillId="0" borderId="0" xfId="2" applyFont="1" applyBorder="1" applyAlignment="1">
      <alignment horizontal="justify" vertical="center"/>
    </xf>
    <xf numFmtId="0" fontId="41" fillId="0" borderId="0" xfId="2" applyFont="1" applyBorder="1" applyAlignment="1">
      <alignment horizontal="justify"/>
    </xf>
    <xf numFmtId="0" fontId="41" fillId="5" borderId="46" xfId="2" applyFont="1" applyFill="1" applyBorder="1" applyAlignment="1">
      <alignment horizontal="justify" vertical="center"/>
    </xf>
    <xf numFmtId="0" fontId="45" fillId="6" borderId="47" xfId="2" applyFont="1" applyFill="1" applyBorder="1" applyAlignment="1">
      <alignment horizontal="left" vertical="center" wrapText="1"/>
    </xf>
    <xf numFmtId="165" fontId="11" fillId="0" borderId="80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23" fillId="7" borderId="81" xfId="1" applyFont="1" applyFill="1" applyBorder="1" applyAlignment="1">
      <alignment horizontal="right" vertical="center" wrapText="1"/>
    </xf>
    <xf numFmtId="0" fontId="23" fillId="7" borderId="82" xfId="1" applyFont="1" applyFill="1" applyBorder="1" applyAlignment="1">
      <alignment vertical="center"/>
    </xf>
    <xf numFmtId="0" fontId="8" fillId="7" borderId="26" xfId="1" applyFont="1" applyFill="1" applyBorder="1" applyAlignment="1">
      <alignment horizontal="right" vertical="center" wrapText="1"/>
    </xf>
    <xf numFmtId="0" fontId="8" fillId="7" borderId="25" xfId="1" applyFont="1" applyFill="1" applyBorder="1" applyAlignment="1">
      <alignment vertical="center"/>
    </xf>
    <xf numFmtId="0" fontId="13" fillId="0" borderId="83" xfId="1" applyFont="1" applyBorder="1" applyAlignment="1">
      <alignment horizontal="left" vertical="center"/>
    </xf>
    <xf numFmtId="0" fontId="13" fillId="0" borderId="70" xfId="1" applyFont="1" applyBorder="1" applyAlignment="1">
      <alignment horizontal="left" vertical="center"/>
    </xf>
    <xf numFmtId="0" fontId="23" fillId="7" borderId="13" xfId="1" applyFont="1" applyFill="1" applyBorder="1" applyAlignment="1">
      <alignment horizontal="left" vertical="center"/>
    </xf>
    <xf numFmtId="0" fontId="23" fillId="7" borderId="24" xfId="1" applyFont="1" applyFill="1" applyBorder="1" applyAlignment="1">
      <alignment horizontal="left" vertical="center"/>
    </xf>
    <xf numFmtId="0" fontId="19" fillId="0" borderId="80" xfId="1" applyFont="1" applyBorder="1" applyAlignment="1">
      <alignment horizontal="center" vertical="center"/>
    </xf>
    <xf numFmtId="0" fontId="8" fillId="2" borderId="37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7" borderId="84" xfId="1" applyFont="1" applyFill="1" applyBorder="1" applyAlignment="1">
      <alignment horizontal="right" vertical="center" wrapText="1"/>
    </xf>
    <xf numFmtId="0" fontId="8" fillId="7" borderId="85" xfId="1" applyFont="1" applyFill="1" applyBorder="1" applyAlignment="1">
      <alignment vertical="center"/>
    </xf>
    <xf numFmtId="0" fontId="17" fillId="2" borderId="86" xfId="1" applyFont="1" applyFill="1" applyBorder="1" applyAlignment="1">
      <alignment horizontal="center" vertical="center" wrapText="1"/>
    </xf>
    <xf numFmtId="0" fontId="18" fillId="0" borderId="87" xfId="1" applyFont="1" applyBorder="1" applyAlignment="1">
      <alignment vertical="center"/>
    </xf>
    <xf numFmtId="0" fontId="17" fillId="2" borderId="86" xfId="1" applyFont="1" applyFill="1" applyBorder="1" applyAlignment="1">
      <alignment horizontal="center" vertical="center" textRotation="90" wrapText="1"/>
    </xf>
    <xf numFmtId="0" fontId="20" fillId="2" borderId="66" xfId="1" applyFont="1" applyFill="1" applyBorder="1" applyAlignment="1">
      <alignment horizontal="center" vertical="center" textRotation="90" wrapText="1"/>
    </xf>
    <xf numFmtId="0" fontId="20" fillId="2" borderId="16" xfId="1" applyFont="1" applyFill="1" applyBorder="1" applyAlignment="1">
      <alignment horizontal="center" vertical="center" textRotation="90" wrapText="1"/>
    </xf>
    <xf numFmtId="0" fontId="20" fillId="2" borderId="88" xfId="1" applyFont="1" applyFill="1" applyBorder="1" applyAlignment="1">
      <alignment horizontal="center" vertical="center" textRotation="90" wrapText="1"/>
    </xf>
    <xf numFmtId="0" fontId="7" fillId="2" borderId="86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right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89" xfId="1" applyFont="1" applyFill="1" applyBorder="1" applyAlignment="1">
      <alignment horizontal="center" vertical="center" wrapText="1"/>
    </xf>
    <xf numFmtId="0" fontId="8" fillId="2" borderId="88" xfId="1" applyFont="1" applyFill="1" applyBorder="1" applyAlignment="1">
      <alignment horizontal="center" vertical="center" wrapText="1"/>
    </xf>
    <xf numFmtId="0" fontId="8" fillId="2" borderId="85" xfId="1" applyFont="1" applyFill="1" applyBorder="1" applyAlignment="1">
      <alignment horizontal="center" vertical="center" wrapText="1"/>
    </xf>
    <xf numFmtId="0" fontId="8" fillId="2" borderId="9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20" fillId="2" borderId="91" xfId="1" applyFont="1" applyFill="1" applyBorder="1" applyAlignment="1">
      <alignment horizontal="center" vertical="center" wrapText="1"/>
    </xf>
    <xf numFmtId="0" fontId="20" fillId="2" borderId="92" xfId="1" applyFont="1" applyFill="1" applyBorder="1" applyAlignment="1">
      <alignment horizontal="center" vertical="center" wrapText="1"/>
    </xf>
    <xf numFmtId="0" fontId="20" fillId="2" borderId="93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17" fillId="2" borderId="94" xfId="1" applyFont="1" applyFill="1" applyBorder="1" applyAlignment="1">
      <alignment horizontal="center" vertical="center" wrapText="1"/>
    </xf>
    <xf numFmtId="0" fontId="8" fillId="2" borderId="95" xfId="1" applyFont="1" applyFill="1" applyBorder="1" applyAlignment="1">
      <alignment horizontal="center" vertical="center" wrapText="1"/>
    </xf>
    <xf numFmtId="0" fontId="8" fillId="2" borderId="70" xfId="1" applyFont="1" applyFill="1" applyBorder="1" applyAlignment="1">
      <alignment horizontal="center" vertical="center" wrapText="1"/>
    </xf>
    <xf numFmtId="0" fontId="11" fillId="0" borderId="9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1" fillId="2" borderId="80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7" fillId="2" borderId="66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88" xfId="1" applyFont="1" applyFill="1" applyBorder="1" applyAlignment="1">
      <alignment horizontal="left" vertical="center" wrapText="1"/>
    </xf>
    <xf numFmtId="0" fontId="7" fillId="2" borderId="91" xfId="1" applyFont="1" applyFill="1" applyBorder="1" applyAlignment="1">
      <alignment horizontal="center" vertical="center" textRotation="94" wrapText="1"/>
    </xf>
    <xf numFmtId="0" fontId="7" fillId="2" borderId="92" xfId="1" applyFont="1" applyFill="1" applyBorder="1" applyAlignment="1">
      <alignment horizontal="center" vertical="center" textRotation="94" wrapText="1"/>
    </xf>
    <xf numFmtId="0" fontId="7" fillId="2" borderId="93" xfId="1" applyFont="1" applyFill="1" applyBorder="1" applyAlignment="1">
      <alignment horizontal="center" vertical="center" textRotation="94" wrapText="1"/>
    </xf>
    <xf numFmtId="0" fontId="7" fillId="2" borderId="8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92" xfId="1" applyFont="1" applyBorder="1" applyAlignment="1">
      <alignment horizontal="center" vertical="center" wrapText="1"/>
    </xf>
    <xf numFmtId="0" fontId="12" fillId="0" borderId="97" xfId="1" applyFont="1" applyBorder="1" applyAlignment="1">
      <alignment horizontal="left" vertical="center" wrapText="1"/>
    </xf>
    <xf numFmtId="0" fontId="12" fillId="0" borderId="98" xfId="1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2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tel\Downloads\2017%20-%20ROZPO&#268;ET%20-%20SCHV&#193;L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o stavu rozpočtu 2017"/>
      <sheetName val="Změna od návrhu"/>
      <sheetName val="PŘÍJMY 2017 "/>
      <sheetName val="PŘÍJMY 2017 - komentář "/>
      <sheetName val="VÝDAJE 2017"/>
      <sheetName val="VÝDAJE 2017 - komentář "/>
    </sheetNames>
    <sheetDataSet>
      <sheetData sheetId="0" refreshError="1"/>
      <sheetData sheetId="1" refreshError="1"/>
      <sheetData sheetId="2">
        <row r="116">
          <cell r="F116">
            <v>5000000</v>
          </cell>
        </row>
      </sheetData>
      <sheetData sheetId="3" refreshError="1"/>
      <sheetData sheetId="4">
        <row r="51">
          <cell r="F51">
            <v>1891555.86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34" workbookViewId="0">
      <selection activeCell="L65" sqref="L65"/>
    </sheetView>
  </sheetViews>
  <sheetFormatPr defaultColWidth="8.7109375" defaultRowHeight="15" x14ac:dyDescent="0.25"/>
  <cols>
    <col min="1" max="1" width="3.7109375" style="67" customWidth="1"/>
    <col min="2" max="2" width="3.7109375" style="61" customWidth="1"/>
    <col min="3" max="3" width="2.28515625" style="61" customWidth="1"/>
    <col min="4" max="4" width="2.7109375" style="61" customWidth="1"/>
    <col min="5" max="5" width="2.42578125" style="61" customWidth="1"/>
    <col min="6" max="6" width="7.7109375" style="61" customWidth="1"/>
    <col min="7" max="7" width="5.7109375" style="62" customWidth="1"/>
    <col min="8" max="8" width="3.7109375" style="62" customWidth="1"/>
    <col min="9" max="9" width="9.7109375" style="62" customWidth="1"/>
    <col min="10" max="11" width="5.7109375" style="62" customWidth="1"/>
    <col min="12" max="13" width="11.7109375" style="63" customWidth="1"/>
    <col min="14" max="14" width="68.42578125" style="64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59" t="s">
        <v>61</v>
      </c>
      <c r="B3" s="60"/>
      <c r="C3" s="60"/>
      <c r="D3" s="60"/>
    </row>
    <row r="4" spans="1:14" ht="9.9499999999999993" customHeight="1" x14ac:dyDescent="0.25">
      <c r="A4" s="65"/>
      <c r="B4" s="60"/>
      <c r="C4" s="60"/>
      <c r="D4" s="60"/>
    </row>
    <row r="5" spans="1:14" s="78" customFormat="1" ht="15.75" customHeight="1" thickBot="1" x14ac:dyDescent="0.3">
      <c r="A5" s="73" t="s">
        <v>137</v>
      </c>
      <c r="B5" s="66"/>
      <c r="C5" s="66"/>
      <c r="D5" s="66"/>
      <c r="E5" s="66"/>
      <c r="F5" s="66"/>
      <c r="G5" s="74"/>
      <c r="H5" s="74"/>
      <c r="I5" s="74"/>
      <c r="J5" s="74"/>
      <c r="K5" s="74"/>
      <c r="L5" s="75"/>
      <c r="M5" s="75"/>
      <c r="N5" s="76"/>
    </row>
    <row r="6" spans="1:14" ht="15.75" customHeight="1" thickBot="1" x14ac:dyDescent="0.3">
      <c r="A6" s="79" t="s">
        <v>51</v>
      </c>
      <c r="B6" s="80" t="s">
        <v>52</v>
      </c>
      <c r="C6" s="80" t="s">
        <v>53</v>
      </c>
      <c r="D6" s="80" t="s">
        <v>54</v>
      </c>
      <c r="E6" s="80" t="s">
        <v>55</v>
      </c>
      <c r="F6" s="81" t="s">
        <v>35</v>
      </c>
      <c r="G6" s="82" t="s">
        <v>36</v>
      </c>
      <c r="H6" s="82" t="s">
        <v>56</v>
      </c>
      <c r="I6" s="82" t="s">
        <v>2</v>
      </c>
      <c r="J6" s="82" t="s">
        <v>57</v>
      </c>
      <c r="K6" s="82" t="s">
        <v>58</v>
      </c>
      <c r="L6" s="83" t="s">
        <v>37</v>
      </c>
      <c r="M6" s="83" t="s">
        <v>38</v>
      </c>
      <c r="N6" s="84" t="s">
        <v>39</v>
      </c>
    </row>
    <row r="7" spans="1:14" ht="14.1" customHeight="1" x14ac:dyDescent="0.25">
      <c r="A7" s="128" t="s">
        <v>89</v>
      </c>
      <c r="B7" s="126" t="s">
        <v>89</v>
      </c>
      <c r="C7" s="68"/>
      <c r="D7" s="68">
        <v>231</v>
      </c>
      <c r="E7" s="68"/>
      <c r="F7" s="198" t="s">
        <v>40</v>
      </c>
      <c r="G7" s="199" t="s">
        <v>41</v>
      </c>
      <c r="H7" s="199">
        <v>0</v>
      </c>
      <c r="I7" s="199" t="s">
        <v>82</v>
      </c>
      <c r="J7" s="199">
        <v>0</v>
      </c>
      <c r="K7" s="199">
        <v>0</v>
      </c>
      <c r="L7" s="200">
        <v>-21774</v>
      </c>
      <c r="M7" s="200">
        <v>0</v>
      </c>
      <c r="N7" s="201" t="s">
        <v>135</v>
      </c>
    </row>
    <row r="8" spans="1:14" ht="14.1" customHeight="1" thickBot="1" x14ac:dyDescent="0.3">
      <c r="A8" s="129" t="s">
        <v>89</v>
      </c>
      <c r="B8" s="127" t="s">
        <v>89</v>
      </c>
      <c r="C8" s="69"/>
      <c r="D8" s="69">
        <v>231</v>
      </c>
      <c r="E8" s="69"/>
      <c r="F8" s="202" t="s">
        <v>42</v>
      </c>
      <c r="G8" s="203" t="s">
        <v>43</v>
      </c>
      <c r="H8" s="203">
        <v>0</v>
      </c>
      <c r="I8" s="203" t="s">
        <v>82</v>
      </c>
      <c r="J8" s="203">
        <v>0</v>
      </c>
      <c r="K8" s="203">
        <v>0</v>
      </c>
      <c r="L8" s="204">
        <v>0</v>
      </c>
      <c r="M8" s="204">
        <v>-16249</v>
      </c>
      <c r="N8" s="205" t="s">
        <v>136</v>
      </c>
    </row>
    <row r="9" spans="1:14" ht="14.1" customHeight="1" x14ac:dyDescent="0.25">
      <c r="A9" s="195" t="s">
        <v>89</v>
      </c>
      <c r="B9" s="196" t="s">
        <v>89</v>
      </c>
      <c r="C9" s="197"/>
      <c r="D9" s="197">
        <v>231</v>
      </c>
      <c r="E9" s="197"/>
      <c r="F9" s="206" t="s">
        <v>40</v>
      </c>
      <c r="G9" s="207" t="s">
        <v>41</v>
      </c>
      <c r="H9" s="207">
        <v>0</v>
      </c>
      <c r="I9" s="207" t="s">
        <v>82</v>
      </c>
      <c r="J9" s="207">
        <v>0</v>
      </c>
      <c r="K9" s="207">
        <v>0</v>
      </c>
      <c r="L9" s="208">
        <v>21775</v>
      </c>
      <c r="M9" s="208">
        <v>0</v>
      </c>
      <c r="N9" s="209" t="s">
        <v>83</v>
      </c>
    </row>
    <row r="10" spans="1:14" ht="14.1" customHeight="1" thickBot="1" x14ac:dyDescent="0.3">
      <c r="A10" s="129" t="s">
        <v>89</v>
      </c>
      <c r="B10" s="127" t="s">
        <v>89</v>
      </c>
      <c r="C10" s="69"/>
      <c r="D10" s="69">
        <v>231</v>
      </c>
      <c r="E10" s="69"/>
      <c r="F10" s="202" t="s">
        <v>42</v>
      </c>
      <c r="G10" s="203" t="s">
        <v>43</v>
      </c>
      <c r="H10" s="203">
        <v>0</v>
      </c>
      <c r="I10" s="203" t="s">
        <v>82</v>
      </c>
      <c r="J10" s="203">
        <v>0</v>
      </c>
      <c r="K10" s="203">
        <v>0</v>
      </c>
      <c r="L10" s="204">
        <v>0</v>
      </c>
      <c r="M10" s="204">
        <v>16250</v>
      </c>
      <c r="N10" s="205" t="s">
        <v>44</v>
      </c>
    </row>
    <row r="11" spans="1:14" s="125" customFormat="1" ht="14.1" customHeight="1" thickBot="1" x14ac:dyDescent="0.25">
      <c r="A11" s="237" t="s">
        <v>24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9"/>
      <c r="L11" s="122">
        <f>SUM(L7:L10)</f>
        <v>1</v>
      </c>
      <c r="M11" s="122">
        <f>SUM(M7:M10)</f>
        <v>1</v>
      </c>
      <c r="N11" s="123"/>
    </row>
    <row r="12" spans="1:14" s="111" customFormat="1" ht="9.9499999999999993" customHeight="1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  <c r="M12" s="108"/>
      <c r="N12" s="109"/>
    </row>
    <row r="14" spans="1:14" s="78" customFormat="1" ht="15.75" customHeight="1" thickBot="1" x14ac:dyDescent="0.3">
      <c r="A14" s="73" t="s">
        <v>138</v>
      </c>
      <c r="B14" s="66"/>
      <c r="C14" s="66"/>
      <c r="D14" s="66"/>
      <c r="E14" s="66"/>
      <c r="F14" s="66"/>
      <c r="G14" s="74"/>
      <c r="H14" s="74"/>
      <c r="I14" s="74"/>
      <c r="J14" s="74"/>
      <c r="K14" s="74"/>
      <c r="L14" s="75"/>
      <c r="M14" s="75"/>
      <c r="N14" s="76"/>
    </row>
    <row r="15" spans="1:14" ht="15.75" customHeight="1" thickBot="1" x14ac:dyDescent="0.3">
      <c r="A15" s="79" t="s">
        <v>51</v>
      </c>
      <c r="B15" s="80" t="s">
        <v>52</v>
      </c>
      <c r="C15" s="80" t="s">
        <v>53</v>
      </c>
      <c r="D15" s="80" t="s">
        <v>54</v>
      </c>
      <c r="E15" s="80" t="s">
        <v>55</v>
      </c>
      <c r="F15" s="81" t="s">
        <v>35</v>
      </c>
      <c r="G15" s="82" t="s">
        <v>36</v>
      </c>
      <c r="H15" s="82" t="s">
        <v>56</v>
      </c>
      <c r="I15" s="82" t="s">
        <v>2</v>
      </c>
      <c r="J15" s="82" t="s">
        <v>57</v>
      </c>
      <c r="K15" s="82" t="s">
        <v>58</v>
      </c>
      <c r="L15" s="83" t="s">
        <v>37</v>
      </c>
      <c r="M15" s="83" t="s">
        <v>38</v>
      </c>
      <c r="N15" s="84" t="s">
        <v>39</v>
      </c>
    </row>
    <row r="16" spans="1:14" ht="14.1" customHeight="1" x14ac:dyDescent="0.25">
      <c r="A16" s="220" t="s">
        <v>89</v>
      </c>
      <c r="B16" s="221" t="s">
        <v>89</v>
      </c>
      <c r="C16" s="222"/>
      <c r="D16" s="222">
        <v>231</v>
      </c>
      <c r="E16" s="222"/>
      <c r="F16" s="198" t="s">
        <v>40</v>
      </c>
      <c r="G16" s="199" t="s">
        <v>41</v>
      </c>
      <c r="H16" s="199">
        <v>0</v>
      </c>
      <c r="I16" s="199" t="s">
        <v>82</v>
      </c>
      <c r="J16" s="199">
        <v>0</v>
      </c>
      <c r="K16" s="199">
        <v>0</v>
      </c>
      <c r="L16" s="200">
        <v>49330</v>
      </c>
      <c r="M16" s="200">
        <v>0</v>
      </c>
      <c r="N16" s="201" t="s">
        <v>83</v>
      </c>
    </row>
    <row r="17" spans="1:14" ht="14.1" customHeight="1" x14ac:dyDescent="0.25">
      <c r="A17" s="223" t="s">
        <v>89</v>
      </c>
      <c r="B17" s="224" t="s">
        <v>89</v>
      </c>
      <c r="C17" s="225"/>
      <c r="D17" s="225">
        <v>231</v>
      </c>
      <c r="E17" s="225"/>
      <c r="F17" s="202" t="s">
        <v>42</v>
      </c>
      <c r="G17" s="203" t="s">
        <v>43</v>
      </c>
      <c r="H17" s="203">
        <v>0</v>
      </c>
      <c r="I17" s="203" t="s">
        <v>82</v>
      </c>
      <c r="J17" s="203">
        <v>0</v>
      </c>
      <c r="K17" s="203">
        <v>0</v>
      </c>
      <c r="L17" s="204">
        <v>0</v>
      </c>
      <c r="M17" s="204">
        <v>35323</v>
      </c>
      <c r="N17" s="205" t="s">
        <v>44</v>
      </c>
    </row>
    <row r="18" spans="1:14" ht="14.1" customHeight="1" x14ac:dyDescent="0.25">
      <c r="A18" s="223" t="s">
        <v>89</v>
      </c>
      <c r="B18" s="224" t="s">
        <v>89</v>
      </c>
      <c r="C18" s="225"/>
      <c r="D18" s="225" t="s">
        <v>59</v>
      </c>
      <c r="E18" s="225"/>
      <c r="F18" s="202" t="s">
        <v>42</v>
      </c>
      <c r="G18" s="203" t="s">
        <v>45</v>
      </c>
      <c r="H18" s="203" t="s">
        <v>60</v>
      </c>
      <c r="I18" s="203" t="s">
        <v>82</v>
      </c>
      <c r="J18" s="203" t="s">
        <v>60</v>
      </c>
      <c r="K18" s="203" t="s">
        <v>60</v>
      </c>
      <c r="L18" s="204">
        <v>0</v>
      </c>
      <c r="M18" s="204">
        <v>8830</v>
      </c>
      <c r="N18" s="205" t="s">
        <v>84</v>
      </c>
    </row>
    <row r="19" spans="1:14" ht="14.1" customHeight="1" x14ac:dyDescent="0.25">
      <c r="A19" s="223" t="s">
        <v>89</v>
      </c>
      <c r="B19" s="224" t="s">
        <v>89</v>
      </c>
      <c r="C19" s="225"/>
      <c r="D19" s="225" t="s">
        <v>59</v>
      </c>
      <c r="E19" s="225"/>
      <c r="F19" s="202" t="s">
        <v>42</v>
      </c>
      <c r="G19" s="226" t="s">
        <v>46</v>
      </c>
      <c r="H19" s="226" t="s">
        <v>60</v>
      </c>
      <c r="I19" s="203" t="s">
        <v>82</v>
      </c>
      <c r="J19" s="203">
        <v>0</v>
      </c>
      <c r="K19" s="203">
        <v>0</v>
      </c>
      <c r="L19" s="227">
        <v>0</v>
      </c>
      <c r="M19" s="227">
        <v>3181</v>
      </c>
      <c r="N19" s="228" t="s">
        <v>47</v>
      </c>
    </row>
    <row r="20" spans="1:14" ht="14.1" customHeight="1" thickBot="1" x14ac:dyDescent="0.3">
      <c r="A20" s="229" t="s">
        <v>89</v>
      </c>
      <c r="B20" s="230" t="s">
        <v>89</v>
      </c>
      <c r="C20" s="231"/>
      <c r="D20" s="231" t="s">
        <v>59</v>
      </c>
      <c r="E20" s="231"/>
      <c r="F20" s="232" t="s">
        <v>42</v>
      </c>
      <c r="G20" s="226" t="s">
        <v>131</v>
      </c>
      <c r="H20" s="226" t="s">
        <v>60</v>
      </c>
      <c r="I20" s="226" t="s">
        <v>82</v>
      </c>
      <c r="J20" s="226" t="s">
        <v>60</v>
      </c>
      <c r="K20" s="226" t="s">
        <v>60</v>
      </c>
      <c r="L20" s="227">
        <v>0</v>
      </c>
      <c r="M20" s="227">
        <v>1996</v>
      </c>
      <c r="N20" s="228" t="s">
        <v>132</v>
      </c>
    </row>
    <row r="21" spans="1:14" s="125" customFormat="1" ht="14.1" customHeight="1" thickBot="1" x14ac:dyDescent="0.25">
      <c r="A21" s="237" t="s">
        <v>24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9"/>
      <c r="L21" s="122">
        <f>SUM(L16:L20)</f>
        <v>49330</v>
      </c>
      <c r="M21" s="122">
        <f>SUM(M16:M20)</f>
        <v>49330</v>
      </c>
      <c r="N21" s="123"/>
    </row>
    <row r="22" spans="1:14" s="125" customFormat="1" ht="14.1" customHeight="1" x14ac:dyDescent="0.2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215"/>
      <c r="N22" s="216"/>
    </row>
    <row r="23" spans="1:14" s="213" customFormat="1" ht="21" customHeight="1" thickBot="1" x14ac:dyDescent="0.4">
      <c r="A23" s="217" t="s">
        <v>139</v>
      </c>
      <c r="B23" s="218"/>
      <c r="C23" s="218"/>
      <c r="D23" s="218"/>
      <c r="E23" s="218"/>
      <c r="F23" s="218"/>
      <c r="G23" s="219"/>
      <c r="H23" s="219"/>
      <c r="I23" s="219"/>
      <c r="J23" s="219"/>
      <c r="K23" s="210"/>
      <c r="L23" s="211"/>
      <c r="M23" s="211"/>
      <c r="N23" s="212"/>
    </row>
    <row r="24" spans="1:14" s="125" customFormat="1" ht="14.1" customHeight="1" thickBot="1" x14ac:dyDescent="0.25">
      <c r="A24" s="79" t="s">
        <v>51</v>
      </c>
      <c r="B24" s="80" t="s">
        <v>52</v>
      </c>
      <c r="C24" s="80" t="s">
        <v>53</v>
      </c>
      <c r="D24" s="80" t="s">
        <v>54</v>
      </c>
      <c r="E24" s="80" t="s">
        <v>55</v>
      </c>
      <c r="F24" s="81" t="s">
        <v>35</v>
      </c>
      <c r="G24" s="82" t="s">
        <v>36</v>
      </c>
      <c r="H24" s="82" t="s">
        <v>56</v>
      </c>
      <c r="I24" s="82" t="s">
        <v>2</v>
      </c>
      <c r="J24" s="82" t="s">
        <v>57</v>
      </c>
      <c r="K24" s="82" t="s">
        <v>58</v>
      </c>
      <c r="L24" s="83" t="s">
        <v>37</v>
      </c>
      <c r="M24" s="83" t="s">
        <v>38</v>
      </c>
      <c r="N24" s="84" t="s">
        <v>39</v>
      </c>
    </row>
    <row r="25" spans="1:14" s="125" customFormat="1" ht="14.1" customHeight="1" x14ac:dyDescent="0.2">
      <c r="A25" s="220" t="s">
        <v>89</v>
      </c>
      <c r="B25" s="221" t="s">
        <v>89</v>
      </c>
      <c r="C25" s="222"/>
      <c r="D25" s="222">
        <v>231</v>
      </c>
      <c r="E25" s="222"/>
      <c r="F25" s="198" t="s">
        <v>40</v>
      </c>
      <c r="G25" s="199" t="s">
        <v>167</v>
      </c>
      <c r="H25" s="199">
        <v>0</v>
      </c>
      <c r="I25" s="199" t="s">
        <v>60</v>
      </c>
      <c r="J25" s="199">
        <v>0</v>
      </c>
      <c r="K25" s="199">
        <v>0</v>
      </c>
      <c r="L25" s="200">
        <v>-100000</v>
      </c>
      <c r="M25" s="200">
        <v>0</v>
      </c>
      <c r="N25" s="201" t="s">
        <v>168</v>
      </c>
    </row>
    <row r="26" spans="1:14" s="125" customFormat="1" ht="14.1" customHeight="1" thickBot="1" x14ac:dyDescent="0.25">
      <c r="A26" s="220" t="s">
        <v>89</v>
      </c>
      <c r="B26" s="221" t="s">
        <v>89</v>
      </c>
      <c r="C26" s="222"/>
      <c r="D26" s="222">
        <v>231</v>
      </c>
      <c r="E26" s="222"/>
      <c r="F26" s="198" t="s">
        <v>141</v>
      </c>
      <c r="G26" s="199" t="s">
        <v>142</v>
      </c>
      <c r="H26" s="199">
        <v>0</v>
      </c>
      <c r="I26" s="199" t="s">
        <v>60</v>
      </c>
      <c r="J26" s="199">
        <v>0</v>
      </c>
      <c r="K26" s="199">
        <v>0</v>
      </c>
      <c r="L26" s="200">
        <v>100000</v>
      </c>
      <c r="M26" s="200">
        <v>0</v>
      </c>
      <c r="N26" s="201" t="s">
        <v>143</v>
      </c>
    </row>
    <row r="27" spans="1:14" ht="15.75" thickBot="1" x14ac:dyDescent="0.3">
      <c r="A27" s="237" t="s">
        <v>24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9"/>
      <c r="L27" s="122">
        <f>SUM(L25:L26)</f>
        <v>0</v>
      </c>
      <c r="M27" s="122">
        <f>SUM(M25:M25)</f>
        <v>0</v>
      </c>
      <c r="N27" s="123"/>
    </row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spans="1:14" ht="15" customHeight="1" x14ac:dyDescent="0.25"/>
    <row r="34" spans="1:14" ht="15" customHeight="1" x14ac:dyDescent="0.25"/>
    <row r="35" spans="1:14" ht="15" customHeight="1" x14ac:dyDescent="0.25"/>
    <row r="36" spans="1:14" ht="15" customHeight="1" x14ac:dyDescent="0.25"/>
    <row r="37" spans="1:14" ht="15" customHeight="1" x14ac:dyDescent="0.25"/>
    <row r="38" spans="1:14" ht="15" customHeight="1" x14ac:dyDescent="0.25"/>
    <row r="39" spans="1:14" ht="21.75" thickBot="1" x14ac:dyDescent="0.3">
      <c r="A39" s="59" t="s">
        <v>140</v>
      </c>
      <c r="B39" s="60"/>
      <c r="C39" s="60"/>
      <c r="D39" s="60"/>
    </row>
    <row r="40" spans="1:14" s="86" customFormat="1" ht="15.75" thickBot="1" x14ac:dyDescent="0.3">
      <c r="A40" s="79" t="s">
        <v>51</v>
      </c>
      <c r="B40" s="80" t="s">
        <v>52</v>
      </c>
      <c r="C40" s="89" t="s">
        <v>53</v>
      </c>
      <c r="D40" s="89" t="s">
        <v>54</v>
      </c>
      <c r="E40" s="89" t="s">
        <v>55</v>
      </c>
      <c r="F40" s="90" t="s">
        <v>35</v>
      </c>
      <c r="G40" s="91" t="s">
        <v>36</v>
      </c>
      <c r="H40" s="91" t="s">
        <v>56</v>
      </c>
      <c r="I40" s="91" t="s">
        <v>2</v>
      </c>
      <c r="J40" s="91" t="s">
        <v>57</v>
      </c>
      <c r="K40" s="91" t="s">
        <v>58</v>
      </c>
      <c r="L40" s="92" t="s">
        <v>37</v>
      </c>
      <c r="M40" s="92" t="s">
        <v>38</v>
      </c>
      <c r="N40" s="93" t="s">
        <v>39</v>
      </c>
    </row>
    <row r="41" spans="1:14" ht="14.1" customHeight="1" x14ac:dyDescent="0.25">
      <c r="A41" s="128" t="s">
        <v>89</v>
      </c>
      <c r="B41" s="126" t="s">
        <v>89</v>
      </c>
      <c r="C41" s="87"/>
      <c r="D41" s="87" t="s">
        <v>59</v>
      </c>
      <c r="E41" s="87"/>
      <c r="F41" s="88" t="s">
        <v>65</v>
      </c>
      <c r="G41" s="119" t="s">
        <v>50</v>
      </c>
      <c r="H41" s="119" t="s">
        <v>60</v>
      </c>
      <c r="I41" s="119" t="s">
        <v>60</v>
      </c>
      <c r="J41" s="119" t="s">
        <v>60</v>
      </c>
      <c r="K41" s="119" t="s">
        <v>60</v>
      </c>
      <c r="L41" s="120">
        <v>0</v>
      </c>
      <c r="M41" s="120">
        <f>SUM(M45+M46+M47+M48+M49+M51+M52+M53+M54+M55+M56+M58+M59+M43+M57)*-1</f>
        <v>-979296</v>
      </c>
      <c r="N41" s="121" t="s">
        <v>62</v>
      </c>
    </row>
    <row r="42" spans="1:14" ht="14.1" customHeight="1" x14ac:dyDescent="0.25">
      <c r="A42" s="129" t="s">
        <v>89</v>
      </c>
      <c r="B42" s="127" t="s">
        <v>89</v>
      </c>
      <c r="C42" s="71"/>
      <c r="D42" s="71" t="s">
        <v>59</v>
      </c>
      <c r="E42" s="69"/>
      <c r="F42" s="70" t="s">
        <v>65</v>
      </c>
      <c r="G42" s="113" t="s">
        <v>63</v>
      </c>
      <c r="H42" s="113" t="s">
        <v>60</v>
      </c>
      <c r="I42" s="113" t="s">
        <v>60</v>
      </c>
      <c r="J42" s="113" t="s">
        <v>60</v>
      </c>
      <c r="K42" s="113" t="s">
        <v>60</v>
      </c>
      <c r="L42" s="114">
        <v>0</v>
      </c>
      <c r="M42" s="114">
        <f>SUM(M44+M50)*-1</f>
        <v>-160000</v>
      </c>
      <c r="N42" s="115" t="s">
        <v>64</v>
      </c>
    </row>
    <row r="43" spans="1:14" ht="14.1" customHeight="1" x14ac:dyDescent="0.25">
      <c r="A43" s="129" t="s">
        <v>89</v>
      </c>
      <c r="B43" s="127" t="s">
        <v>89</v>
      </c>
      <c r="C43" s="71"/>
      <c r="D43" s="71" t="s">
        <v>59</v>
      </c>
      <c r="E43" s="69"/>
      <c r="F43" s="70" t="s">
        <v>66</v>
      </c>
      <c r="G43" s="113" t="s">
        <v>148</v>
      </c>
      <c r="H43" s="113" t="s">
        <v>60</v>
      </c>
      <c r="I43" s="113" t="s">
        <v>60</v>
      </c>
      <c r="J43" s="113" t="s">
        <v>60</v>
      </c>
      <c r="K43" s="113" t="s">
        <v>60</v>
      </c>
      <c r="L43" s="114">
        <v>0</v>
      </c>
      <c r="M43" s="114">
        <v>7000</v>
      </c>
      <c r="N43" s="115" t="s">
        <v>166</v>
      </c>
    </row>
    <row r="44" spans="1:14" ht="14.1" customHeight="1" x14ac:dyDescent="0.25">
      <c r="A44" s="129" t="s">
        <v>89</v>
      </c>
      <c r="B44" s="127" t="s">
        <v>89</v>
      </c>
      <c r="C44" s="71"/>
      <c r="D44" s="71" t="s">
        <v>59</v>
      </c>
      <c r="E44" s="69"/>
      <c r="F44" s="70" t="s">
        <v>66</v>
      </c>
      <c r="G44" s="113" t="s">
        <v>130</v>
      </c>
      <c r="H44" s="113" t="s">
        <v>60</v>
      </c>
      <c r="I44" s="113" t="s">
        <v>60</v>
      </c>
      <c r="J44" s="113" t="s">
        <v>60</v>
      </c>
      <c r="K44" s="113" t="s">
        <v>60</v>
      </c>
      <c r="L44" s="114">
        <v>0</v>
      </c>
      <c r="M44" s="114">
        <v>10000</v>
      </c>
      <c r="N44" s="115" t="s">
        <v>144</v>
      </c>
    </row>
    <row r="45" spans="1:14" ht="14.1" customHeight="1" x14ac:dyDescent="0.25">
      <c r="A45" s="129" t="s">
        <v>89</v>
      </c>
      <c r="B45" s="127" t="s">
        <v>89</v>
      </c>
      <c r="C45" s="69"/>
      <c r="D45" s="69" t="s">
        <v>59</v>
      </c>
      <c r="E45" s="69"/>
      <c r="F45" s="70" t="s">
        <v>127</v>
      </c>
      <c r="G45" s="113" t="s">
        <v>128</v>
      </c>
      <c r="H45" s="113" t="s">
        <v>60</v>
      </c>
      <c r="I45" s="113" t="s">
        <v>60</v>
      </c>
      <c r="J45" s="113" t="s">
        <v>60</v>
      </c>
      <c r="K45" s="113" t="s">
        <v>60</v>
      </c>
      <c r="L45" s="114">
        <v>0</v>
      </c>
      <c r="M45" s="114">
        <v>26777</v>
      </c>
      <c r="N45" s="115" t="s">
        <v>129</v>
      </c>
    </row>
    <row r="46" spans="1:14" ht="14.1" customHeight="1" x14ac:dyDescent="0.25">
      <c r="A46" s="129" t="s">
        <v>89</v>
      </c>
      <c r="B46" s="127" t="s">
        <v>89</v>
      </c>
      <c r="C46" s="71"/>
      <c r="D46" s="71" t="s">
        <v>59</v>
      </c>
      <c r="E46" s="69"/>
      <c r="F46" s="70" t="s">
        <v>145</v>
      </c>
      <c r="G46" s="113" t="s">
        <v>146</v>
      </c>
      <c r="H46" s="113" t="s">
        <v>60</v>
      </c>
      <c r="I46" s="113" t="s">
        <v>60</v>
      </c>
      <c r="J46" s="113" t="s">
        <v>60</v>
      </c>
      <c r="K46" s="113" t="s">
        <v>60</v>
      </c>
      <c r="L46" s="114">
        <v>0</v>
      </c>
      <c r="M46" s="114">
        <v>6959</v>
      </c>
      <c r="N46" s="115" t="s">
        <v>147</v>
      </c>
    </row>
    <row r="47" spans="1:14" ht="14.1" customHeight="1" x14ac:dyDescent="0.25">
      <c r="A47" s="129" t="s">
        <v>89</v>
      </c>
      <c r="B47" s="127" t="s">
        <v>89</v>
      </c>
      <c r="C47" s="69"/>
      <c r="D47" s="69" t="s">
        <v>59</v>
      </c>
      <c r="E47" s="69"/>
      <c r="F47" s="70" t="s">
        <v>145</v>
      </c>
      <c r="G47" s="113" t="s">
        <v>148</v>
      </c>
      <c r="H47" s="113" t="s">
        <v>60</v>
      </c>
      <c r="I47" s="113" t="s">
        <v>60</v>
      </c>
      <c r="J47" s="113" t="s">
        <v>60</v>
      </c>
      <c r="K47" s="113" t="s">
        <v>60</v>
      </c>
      <c r="L47" s="114">
        <v>0</v>
      </c>
      <c r="M47" s="114">
        <v>10000</v>
      </c>
      <c r="N47" s="115" t="s">
        <v>149</v>
      </c>
    </row>
    <row r="48" spans="1:14" ht="14.1" customHeight="1" x14ac:dyDescent="0.25">
      <c r="A48" s="129" t="s">
        <v>89</v>
      </c>
      <c r="B48" s="127" t="s">
        <v>89</v>
      </c>
      <c r="C48" s="71"/>
      <c r="D48" s="71" t="s">
        <v>59</v>
      </c>
      <c r="E48" s="69"/>
      <c r="F48" s="70" t="s">
        <v>67</v>
      </c>
      <c r="G48" s="113" t="s">
        <v>49</v>
      </c>
      <c r="H48" s="113" t="s">
        <v>60</v>
      </c>
      <c r="I48" s="113" t="s">
        <v>60</v>
      </c>
      <c r="J48" s="113" t="s">
        <v>60</v>
      </c>
      <c r="K48" s="113" t="s">
        <v>60</v>
      </c>
      <c r="L48" s="114">
        <v>0</v>
      </c>
      <c r="M48" s="114">
        <v>100000</v>
      </c>
      <c r="N48" s="115" t="s">
        <v>150</v>
      </c>
    </row>
    <row r="49" spans="1:14" ht="14.1" customHeight="1" x14ac:dyDescent="0.25">
      <c r="A49" s="223" t="s">
        <v>89</v>
      </c>
      <c r="B49" s="224" t="s">
        <v>89</v>
      </c>
      <c r="C49" s="225"/>
      <c r="D49" s="225" t="s">
        <v>59</v>
      </c>
      <c r="E49" s="225"/>
      <c r="F49" s="202" t="s">
        <v>67</v>
      </c>
      <c r="G49" s="203" t="s">
        <v>148</v>
      </c>
      <c r="H49" s="203" t="s">
        <v>60</v>
      </c>
      <c r="I49" s="203" t="s">
        <v>60</v>
      </c>
      <c r="J49" s="203" t="s">
        <v>60</v>
      </c>
      <c r="K49" s="203" t="s">
        <v>60</v>
      </c>
      <c r="L49" s="204">
        <v>0</v>
      </c>
      <c r="M49" s="204">
        <v>400000</v>
      </c>
      <c r="N49" s="205" t="s">
        <v>151</v>
      </c>
    </row>
    <row r="50" spans="1:14" ht="14.1" customHeight="1" x14ac:dyDescent="0.25">
      <c r="A50" s="129" t="s">
        <v>89</v>
      </c>
      <c r="B50" s="127" t="s">
        <v>89</v>
      </c>
      <c r="C50" s="71"/>
      <c r="D50" s="71" t="s">
        <v>59</v>
      </c>
      <c r="E50" s="69"/>
      <c r="F50" s="70" t="s">
        <v>67</v>
      </c>
      <c r="G50" s="113" t="s">
        <v>130</v>
      </c>
      <c r="H50" s="113" t="s">
        <v>60</v>
      </c>
      <c r="I50" s="113" t="s">
        <v>60</v>
      </c>
      <c r="J50" s="113" t="s">
        <v>60</v>
      </c>
      <c r="K50" s="113" t="s">
        <v>60</v>
      </c>
      <c r="L50" s="114">
        <v>0</v>
      </c>
      <c r="M50" s="114">
        <v>150000</v>
      </c>
      <c r="N50" s="115" t="s">
        <v>152</v>
      </c>
    </row>
    <row r="51" spans="1:14" ht="14.1" customHeight="1" x14ac:dyDescent="0.25">
      <c r="A51" s="129" t="s">
        <v>89</v>
      </c>
      <c r="B51" s="127" t="s">
        <v>89</v>
      </c>
      <c r="C51" s="69"/>
      <c r="D51" s="69" t="s">
        <v>59</v>
      </c>
      <c r="E51" s="71"/>
      <c r="F51" s="72" t="s">
        <v>153</v>
      </c>
      <c r="G51" s="116" t="s">
        <v>49</v>
      </c>
      <c r="H51" s="116" t="s">
        <v>60</v>
      </c>
      <c r="I51" s="116" t="s">
        <v>60</v>
      </c>
      <c r="J51" s="116" t="s">
        <v>60</v>
      </c>
      <c r="K51" s="116" t="s">
        <v>60</v>
      </c>
      <c r="L51" s="117">
        <v>0</v>
      </c>
      <c r="M51" s="117">
        <v>50000</v>
      </c>
      <c r="N51" s="118" t="s">
        <v>154</v>
      </c>
    </row>
    <row r="52" spans="1:14" ht="14.1" customHeight="1" x14ac:dyDescent="0.25">
      <c r="A52" s="129" t="s">
        <v>89</v>
      </c>
      <c r="B52" s="127" t="s">
        <v>89</v>
      </c>
      <c r="C52" s="71"/>
      <c r="D52" s="71" t="s">
        <v>59</v>
      </c>
      <c r="E52" s="71"/>
      <c r="F52" s="72" t="s">
        <v>153</v>
      </c>
      <c r="G52" s="116" t="s">
        <v>155</v>
      </c>
      <c r="H52" s="116" t="s">
        <v>60</v>
      </c>
      <c r="I52" s="116" t="s">
        <v>60</v>
      </c>
      <c r="J52" s="116" t="s">
        <v>60</v>
      </c>
      <c r="K52" s="116" t="s">
        <v>60</v>
      </c>
      <c r="L52" s="117">
        <v>0</v>
      </c>
      <c r="M52" s="117">
        <v>15000</v>
      </c>
      <c r="N52" s="118" t="s">
        <v>156</v>
      </c>
    </row>
    <row r="53" spans="1:14" ht="14.1" customHeight="1" x14ac:dyDescent="0.25">
      <c r="A53" s="129" t="s">
        <v>89</v>
      </c>
      <c r="B53" s="127" t="s">
        <v>89</v>
      </c>
      <c r="C53" s="69"/>
      <c r="D53" s="69" t="s">
        <v>59</v>
      </c>
      <c r="E53" s="71"/>
      <c r="F53" s="72" t="s">
        <v>85</v>
      </c>
      <c r="G53" s="116" t="s">
        <v>131</v>
      </c>
      <c r="H53" s="116" t="s">
        <v>60</v>
      </c>
      <c r="I53" s="116" t="s">
        <v>60</v>
      </c>
      <c r="J53" s="116" t="s">
        <v>60</v>
      </c>
      <c r="K53" s="116" t="s">
        <v>60</v>
      </c>
      <c r="L53" s="117">
        <v>0</v>
      </c>
      <c r="M53" s="117">
        <v>15000</v>
      </c>
      <c r="N53" s="118" t="s">
        <v>157</v>
      </c>
    </row>
    <row r="54" spans="1:14" ht="14.1" customHeight="1" x14ac:dyDescent="0.25">
      <c r="A54" s="129" t="s">
        <v>89</v>
      </c>
      <c r="B54" s="127" t="s">
        <v>89</v>
      </c>
      <c r="C54" s="71"/>
      <c r="D54" s="71" t="s">
        <v>59</v>
      </c>
      <c r="E54" s="71"/>
      <c r="F54" s="72" t="s">
        <v>133</v>
      </c>
      <c r="G54" s="116" t="s">
        <v>86</v>
      </c>
      <c r="H54" s="116" t="s">
        <v>60</v>
      </c>
      <c r="I54" s="116" t="s">
        <v>60</v>
      </c>
      <c r="J54" s="116" t="s">
        <v>60</v>
      </c>
      <c r="K54" s="116" t="s">
        <v>60</v>
      </c>
      <c r="L54" s="117">
        <v>0</v>
      </c>
      <c r="M54" s="117">
        <v>147560</v>
      </c>
      <c r="N54" s="118" t="s">
        <v>134</v>
      </c>
    </row>
    <row r="55" spans="1:14" ht="14.1" customHeight="1" x14ac:dyDescent="0.25">
      <c r="A55" s="129" t="s">
        <v>89</v>
      </c>
      <c r="B55" s="127" t="s">
        <v>89</v>
      </c>
      <c r="C55" s="69"/>
      <c r="D55" s="69" t="s">
        <v>59</v>
      </c>
      <c r="E55" s="71"/>
      <c r="F55" s="72" t="s">
        <v>158</v>
      </c>
      <c r="G55" s="116" t="s">
        <v>159</v>
      </c>
      <c r="H55" s="116" t="s">
        <v>60</v>
      </c>
      <c r="I55" s="116" t="s">
        <v>60</v>
      </c>
      <c r="J55" s="116" t="s">
        <v>60</v>
      </c>
      <c r="K55" s="116" t="s">
        <v>60</v>
      </c>
      <c r="L55" s="117">
        <v>0</v>
      </c>
      <c r="M55" s="117">
        <v>1000</v>
      </c>
      <c r="N55" s="118" t="s">
        <v>161</v>
      </c>
    </row>
    <row r="56" spans="1:14" ht="14.1" customHeight="1" x14ac:dyDescent="0.25">
      <c r="A56" s="129" t="s">
        <v>89</v>
      </c>
      <c r="B56" s="127" t="s">
        <v>89</v>
      </c>
      <c r="C56" s="71"/>
      <c r="D56" s="71" t="s">
        <v>59</v>
      </c>
      <c r="E56" s="71"/>
      <c r="F56" s="72" t="s">
        <v>158</v>
      </c>
      <c r="G56" s="116" t="s">
        <v>160</v>
      </c>
      <c r="H56" s="116" t="s">
        <v>60</v>
      </c>
      <c r="I56" s="116" t="s">
        <v>60</v>
      </c>
      <c r="J56" s="116" t="s">
        <v>60</v>
      </c>
      <c r="K56" s="116" t="s">
        <v>60</v>
      </c>
      <c r="L56" s="117">
        <v>0</v>
      </c>
      <c r="M56" s="117">
        <v>50000</v>
      </c>
      <c r="N56" s="118" t="s">
        <v>162</v>
      </c>
    </row>
    <row r="57" spans="1:14" ht="14.1" customHeight="1" x14ac:dyDescent="0.25">
      <c r="A57" s="129" t="s">
        <v>89</v>
      </c>
      <c r="B57" s="127" t="s">
        <v>89</v>
      </c>
      <c r="C57" s="71"/>
      <c r="D57" s="71" t="s">
        <v>59</v>
      </c>
      <c r="E57" s="71"/>
      <c r="F57" s="72" t="s">
        <v>42</v>
      </c>
      <c r="G57" s="116" t="s">
        <v>131</v>
      </c>
      <c r="H57" s="116" t="s">
        <v>60</v>
      </c>
      <c r="I57" s="116" t="s">
        <v>60</v>
      </c>
      <c r="J57" s="116" t="s">
        <v>60</v>
      </c>
      <c r="K57" s="116" t="s">
        <v>60</v>
      </c>
      <c r="L57" s="117">
        <v>0</v>
      </c>
      <c r="M57" s="117">
        <v>10000</v>
      </c>
      <c r="N57" s="118" t="s">
        <v>132</v>
      </c>
    </row>
    <row r="58" spans="1:14" ht="14.1" customHeight="1" x14ac:dyDescent="0.25">
      <c r="A58" s="129" t="s">
        <v>89</v>
      </c>
      <c r="B58" s="127" t="s">
        <v>89</v>
      </c>
      <c r="C58" s="69"/>
      <c r="D58" s="69" t="s">
        <v>59</v>
      </c>
      <c r="E58" s="71"/>
      <c r="F58" s="72" t="s">
        <v>48</v>
      </c>
      <c r="G58" s="116" t="s">
        <v>148</v>
      </c>
      <c r="H58" s="116" t="s">
        <v>60</v>
      </c>
      <c r="I58" s="116" t="s">
        <v>60</v>
      </c>
      <c r="J58" s="116" t="s">
        <v>60</v>
      </c>
      <c r="K58" s="116" t="s">
        <v>60</v>
      </c>
      <c r="L58" s="117">
        <v>0</v>
      </c>
      <c r="M58" s="117">
        <v>40000</v>
      </c>
      <c r="N58" s="118" t="s">
        <v>163</v>
      </c>
    </row>
    <row r="59" spans="1:14" ht="14.1" customHeight="1" thickBot="1" x14ac:dyDescent="0.3">
      <c r="A59" s="129" t="s">
        <v>89</v>
      </c>
      <c r="B59" s="127" t="s">
        <v>89</v>
      </c>
      <c r="C59" s="71"/>
      <c r="D59" s="71" t="s">
        <v>59</v>
      </c>
      <c r="E59" s="71"/>
      <c r="F59" s="72" t="s">
        <v>141</v>
      </c>
      <c r="G59" s="116" t="s">
        <v>164</v>
      </c>
      <c r="H59" s="116" t="s">
        <v>60</v>
      </c>
      <c r="I59" s="116" t="s">
        <v>60</v>
      </c>
      <c r="J59" s="116" t="s">
        <v>60</v>
      </c>
      <c r="K59" s="116" t="s">
        <v>60</v>
      </c>
      <c r="L59" s="117">
        <v>0</v>
      </c>
      <c r="M59" s="117">
        <v>100000</v>
      </c>
      <c r="N59" s="118" t="s">
        <v>165</v>
      </c>
    </row>
    <row r="60" spans="1:14" s="125" customFormat="1" ht="14.1" customHeight="1" thickBot="1" x14ac:dyDescent="0.25">
      <c r="A60" s="240" t="s">
        <v>24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122">
        <f>SUM(L41:L59)</f>
        <v>0</v>
      </c>
      <c r="M60" s="122">
        <f>SUM(M41:M59)</f>
        <v>0</v>
      </c>
      <c r="N60" s="123"/>
    </row>
    <row r="62" spans="1:14" x14ac:dyDescent="0.25">
      <c r="A62" s="194" t="s">
        <v>30</v>
      </c>
    </row>
  </sheetData>
  <sheetProtection selectLockedCells="1" selectUnlockedCells="1"/>
  <mergeCells count="4">
    <mergeCell ref="A11:K11"/>
    <mergeCell ref="A60:K60"/>
    <mergeCell ref="A21:K21"/>
    <mergeCell ref="A27:K27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CZ00303453&amp;C&amp;"Calibri,Tučné"&amp;14&amp;A/2017&amp;R&amp;"Calibri,Tučné"&amp;11Rok 2017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8" workbookViewId="0">
      <selection activeCell="J17" sqref="J17"/>
    </sheetView>
  </sheetViews>
  <sheetFormatPr defaultColWidth="8.7109375" defaultRowHeight="15" x14ac:dyDescent="0.25"/>
  <cols>
    <col min="1" max="1" width="7.7109375" style="134" customWidth="1"/>
    <col min="2" max="2" width="33.7109375" style="134" customWidth="1"/>
    <col min="3" max="4" width="16.7109375" style="134" customWidth="1"/>
    <col min="5" max="5" width="16.7109375" style="140" customWidth="1"/>
    <col min="6" max="6" width="9.140625" customWidth="1"/>
    <col min="7" max="9" width="8.7109375" style="58"/>
    <col min="10" max="16384" width="8.7109375" style="1"/>
  </cols>
  <sheetData>
    <row r="1" spans="1:9" ht="9.75" customHeight="1" x14ac:dyDescent="0.25">
      <c r="D1" s="247" t="s">
        <v>90</v>
      </c>
      <c r="E1" s="247"/>
    </row>
    <row r="2" spans="1:9" x14ac:dyDescent="0.25">
      <c r="E2" s="135"/>
    </row>
    <row r="3" spans="1:9" ht="20.25" customHeight="1" x14ac:dyDescent="0.25">
      <c r="A3" s="136" t="s">
        <v>91</v>
      </c>
      <c r="B3" s="137"/>
      <c r="C3" s="137"/>
      <c r="D3" s="137"/>
      <c r="E3" s="138"/>
    </row>
    <row r="4" spans="1:9" s="78" customFormat="1" ht="15.75" customHeight="1" x14ac:dyDescent="0.25">
      <c r="A4" s="139"/>
      <c r="B4" s="134"/>
      <c r="C4" s="134"/>
      <c r="D4" s="134"/>
      <c r="E4" s="140"/>
      <c r="F4"/>
      <c r="G4" s="77"/>
      <c r="H4" s="77"/>
      <c r="I4" s="77"/>
    </row>
    <row r="5" spans="1:9" ht="15" customHeight="1" x14ac:dyDescent="0.25">
      <c r="A5" s="253" t="s">
        <v>92</v>
      </c>
      <c r="B5" s="253"/>
      <c r="C5" s="253"/>
      <c r="D5" s="253"/>
    </row>
    <row r="6" spans="1:9" ht="15" customHeight="1" x14ac:dyDescent="0.25">
      <c r="A6" s="141" t="s">
        <v>93</v>
      </c>
      <c r="E6" s="140">
        <v>47792631.840000004</v>
      </c>
    </row>
    <row r="7" spans="1:9" ht="15" customHeight="1" x14ac:dyDescent="0.25">
      <c r="A7" s="141" t="s">
        <v>119</v>
      </c>
      <c r="E7" s="140">
        <v>666379.4</v>
      </c>
      <c r="F7" s="193"/>
    </row>
    <row r="8" spans="1:9" ht="15" customHeight="1" x14ac:dyDescent="0.25">
      <c r="A8" s="141" t="s">
        <v>126</v>
      </c>
      <c r="E8" s="140">
        <f>SUM(E10:E11)</f>
        <v>49331</v>
      </c>
      <c r="F8" s="193"/>
    </row>
    <row r="9" spans="1:9" ht="15" customHeight="1" x14ac:dyDescent="0.25">
      <c r="A9" s="245" t="s">
        <v>121</v>
      </c>
      <c r="B9" s="246"/>
      <c r="C9" s="246"/>
      <c r="D9" s="246"/>
    </row>
    <row r="10" spans="1:9" ht="15" customHeight="1" x14ac:dyDescent="0.25">
      <c r="A10" s="246" t="s">
        <v>120</v>
      </c>
      <c r="B10" s="246"/>
      <c r="C10" s="246"/>
      <c r="D10" s="246"/>
      <c r="E10" s="140">
        <v>49331</v>
      </c>
    </row>
    <row r="11" spans="1:9" s="125" customFormat="1" ht="15" customHeight="1" thickBot="1" x14ac:dyDescent="0.25">
      <c r="A11" s="175" t="s">
        <v>122</v>
      </c>
      <c r="B11" s="176"/>
      <c r="C11" s="176"/>
      <c r="D11" s="233" t="s">
        <v>170</v>
      </c>
      <c r="E11" s="140">
        <v>0</v>
      </c>
      <c r="F11" s="177"/>
      <c r="G11" s="124"/>
      <c r="H11" s="124"/>
      <c r="I11" s="124"/>
    </row>
    <row r="12" spans="1:9" s="111" customFormat="1" ht="15" customHeight="1" x14ac:dyDescent="0.25">
      <c r="A12" s="252" t="s">
        <v>94</v>
      </c>
      <c r="B12" s="252"/>
      <c r="C12" s="252"/>
      <c r="D12" s="252"/>
      <c r="E12" s="142">
        <f>SUM(E6:E8)</f>
        <v>48508342.240000002</v>
      </c>
      <c r="F12"/>
      <c r="G12" s="110"/>
      <c r="H12" s="110"/>
      <c r="I12" s="110"/>
    </row>
    <row r="13" spans="1:9" s="78" customFormat="1" ht="15" customHeight="1" x14ac:dyDescent="0.25">
      <c r="A13" s="143"/>
      <c r="B13" s="134"/>
      <c r="C13" s="134"/>
      <c r="D13" s="134"/>
      <c r="E13" s="144"/>
      <c r="F13"/>
      <c r="G13" s="77"/>
      <c r="H13" s="77"/>
      <c r="I13" s="77"/>
    </row>
    <row r="14" spans="1:9" ht="15" customHeight="1" x14ac:dyDescent="0.25">
      <c r="A14" s="253" t="s">
        <v>95</v>
      </c>
      <c r="B14" s="253"/>
      <c r="C14" s="253"/>
      <c r="D14" s="253"/>
      <c r="E14" s="144"/>
    </row>
    <row r="15" spans="1:9" ht="15" customHeight="1" x14ac:dyDescent="0.25">
      <c r="A15" s="141" t="s">
        <v>93</v>
      </c>
      <c r="E15" s="140">
        <v>50901075.979999997</v>
      </c>
    </row>
    <row r="16" spans="1:9" ht="15" customHeight="1" x14ac:dyDescent="0.25">
      <c r="A16" s="141" t="s">
        <v>119</v>
      </c>
      <c r="E16" s="140">
        <v>666379.4</v>
      </c>
      <c r="F16" s="193"/>
    </row>
    <row r="17" spans="1:9" ht="15" customHeight="1" x14ac:dyDescent="0.25">
      <c r="A17" s="141" t="s">
        <v>126</v>
      </c>
      <c r="E17" s="140">
        <f>SUM(E19:E20)</f>
        <v>49331</v>
      </c>
      <c r="F17" s="193"/>
    </row>
    <row r="18" spans="1:9" ht="15" customHeight="1" x14ac:dyDescent="0.25">
      <c r="A18" s="245" t="s">
        <v>121</v>
      </c>
      <c r="B18" s="246"/>
      <c r="C18" s="246"/>
      <c r="D18" s="246"/>
    </row>
    <row r="19" spans="1:9" ht="15" customHeight="1" x14ac:dyDescent="0.25">
      <c r="A19" s="246" t="s">
        <v>120</v>
      </c>
      <c r="B19" s="246"/>
      <c r="C19" s="246"/>
      <c r="D19" s="246"/>
      <c r="E19" s="140">
        <v>49331</v>
      </c>
      <c r="F19" s="193"/>
    </row>
    <row r="20" spans="1:9" s="125" customFormat="1" ht="15" customHeight="1" thickBot="1" x14ac:dyDescent="0.25">
      <c r="A20" s="175" t="s">
        <v>122</v>
      </c>
      <c r="B20" s="176"/>
      <c r="C20" s="176"/>
      <c r="D20" s="233" t="s">
        <v>169</v>
      </c>
      <c r="E20" s="140">
        <v>0</v>
      </c>
      <c r="G20" s="124"/>
      <c r="H20" s="124"/>
      <c r="I20" s="124"/>
    </row>
    <row r="21" spans="1:9" s="125" customFormat="1" ht="15" customHeight="1" x14ac:dyDescent="0.2">
      <c r="A21" s="252" t="s">
        <v>96</v>
      </c>
      <c r="B21" s="252"/>
      <c r="C21" s="252"/>
      <c r="D21" s="252"/>
      <c r="E21" s="142">
        <f>SUM(E15:E17)</f>
        <v>51616786.379999995</v>
      </c>
      <c r="F21"/>
      <c r="G21" s="124"/>
      <c r="H21" s="124"/>
      <c r="I21" s="124"/>
    </row>
    <row r="22" spans="1:9" ht="15" customHeight="1" x14ac:dyDescent="0.25">
      <c r="A22" s="143"/>
      <c r="E22" s="145"/>
    </row>
    <row r="23" spans="1:9" ht="15" customHeight="1" x14ac:dyDescent="0.25">
      <c r="A23" s="253" t="s">
        <v>97</v>
      </c>
      <c r="B23" s="253"/>
      <c r="C23" s="253"/>
      <c r="D23" s="253"/>
      <c r="E23" s="145"/>
    </row>
    <row r="24" spans="1:9" s="86" customFormat="1" ht="15" customHeight="1" x14ac:dyDescent="0.25">
      <c r="A24" s="254" t="s">
        <v>123</v>
      </c>
      <c r="B24" s="254"/>
      <c r="C24" s="254"/>
      <c r="D24" s="254"/>
      <c r="E24" s="146">
        <f>SUM('[1]PŘÍJMY 2017 '!F116)</f>
        <v>5000000</v>
      </c>
      <c r="F24"/>
      <c r="G24" s="85"/>
      <c r="H24" s="85"/>
      <c r="I24" s="85"/>
    </row>
    <row r="25" spans="1:9" ht="15" customHeight="1" thickBot="1" x14ac:dyDescent="0.3">
      <c r="A25" s="254" t="s">
        <v>98</v>
      </c>
      <c r="B25" s="254"/>
      <c r="C25" s="254"/>
      <c r="D25" s="254"/>
      <c r="E25" s="145">
        <f>SUM('[1]VÝDAJE 2017'!F51*-1)</f>
        <v>-1891555.86</v>
      </c>
    </row>
    <row r="26" spans="1:9" ht="15" customHeight="1" x14ac:dyDescent="0.25">
      <c r="A26" s="255" t="s">
        <v>99</v>
      </c>
      <c r="B26" s="255"/>
      <c r="C26" s="255"/>
      <c r="D26" s="255"/>
      <c r="E26" s="142">
        <f>SUM(E24:E25)</f>
        <v>3108444.1399999997</v>
      </c>
    </row>
    <row r="27" spans="1:9" ht="14.1" customHeight="1" x14ac:dyDescent="0.25"/>
    <row r="28" spans="1:9" ht="14.1" customHeight="1" x14ac:dyDescent="0.25"/>
    <row r="29" spans="1:9" ht="14.1" customHeight="1" x14ac:dyDescent="0.25"/>
    <row r="30" spans="1:9" ht="16.5" customHeight="1" thickBot="1" x14ac:dyDescent="0.3">
      <c r="A30" s="136" t="s">
        <v>100</v>
      </c>
      <c r="B30" s="137"/>
      <c r="C30" s="137"/>
      <c r="D30" s="137"/>
      <c r="E30" s="138"/>
    </row>
    <row r="31" spans="1:9" ht="15" customHeight="1" thickBot="1" x14ac:dyDescent="0.3">
      <c r="A31" s="256" t="s">
        <v>101</v>
      </c>
      <c r="B31" s="256"/>
      <c r="C31" s="147" t="s">
        <v>102</v>
      </c>
      <c r="D31" s="147" t="s">
        <v>117</v>
      </c>
      <c r="E31" s="165" t="s">
        <v>118</v>
      </c>
    </row>
    <row r="32" spans="1:9" ht="15" customHeight="1" x14ac:dyDescent="0.25">
      <c r="A32" s="248" t="s">
        <v>103</v>
      </c>
      <c r="B32" s="248"/>
      <c r="C32" s="148">
        <f>SUM(E6)</f>
        <v>47792631.840000004</v>
      </c>
      <c r="D32" s="148">
        <f>SUM(E7+E8)</f>
        <v>715710.4</v>
      </c>
      <c r="E32" s="166">
        <f>SUM(C32+D32)</f>
        <v>48508342.240000002</v>
      </c>
    </row>
    <row r="33" spans="1:9" ht="15" customHeight="1" thickBot="1" x14ac:dyDescent="0.3">
      <c r="A33" s="249" t="s">
        <v>104</v>
      </c>
      <c r="B33" s="249"/>
      <c r="C33" s="149">
        <f>SUM(E15)</f>
        <v>50901075.979999997</v>
      </c>
      <c r="D33" s="149">
        <f>SUM(E16+E17)</f>
        <v>715710.4</v>
      </c>
      <c r="E33" s="167">
        <f>SUM(C33+D33)</f>
        <v>51616786.379999995</v>
      </c>
    </row>
    <row r="34" spans="1:9" ht="15" customHeight="1" thickBot="1" x14ac:dyDescent="0.3">
      <c r="A34" s="250" t="s">
        <v>105</v>
      </c>
      <c r="B34" s="250"/>
      <c r="C34" s="150">
        <f>SUM(C32-C33)</f>
        <v>-3108444.1399999931</v>
      </c>
      <c r="D34" s="150">
        <f>SUM(D32-D33)</f>
        <v>0</v>
      </c>
      <c r="E34" s="168">
        <f>SUM(E32-E33)</f>
        <v>-3108444.1399999931</v>
      </c>
    </row>
    <row r="35" spans="1:9" ht="15" customHeight="1" thickBot="1" x14ac:dyDescent="0.3">
      <c r="A35" s="151"/>
      <c r="B35" s="151"/>
      <c r="C35" s="151"/>
      <c r="D35" s="151"/>
      <c r="E35" s="151"/>
    </row>
    <row r="36" spans="1:9" ht="15" customHeight="1" thickBot="1" x14ac:dyDescent="0.3">
      <c r="A36" s="251" t="s">
        <v>106</v>
      </c>
      <c r="B36" s="251"/>
      <c r="C36" s="147" t="s">
        <v>102</v>
      </c>
      <c r="D36" s="147" t="s">
        <v>117</v>
      </c>
      <c r="E36" s="165" t="s">
        <v>118</v>
      </c>
    </row>
    <row r="37" spans="1:9" ht="24.95" customHeight="1" x14ac:dyDescent="0.25">
      <c r="A37" s="152" t="s">
        <v>107</v>
      </c>
      <c r="B37" s="153" t="s">
        <v>108</v>
      </c>
      <c r="C37" s="154">
        <f>SUM(E24)</f>
        <v>5000000</v>
      </c>
      <c r="D37" s="154">
        <f>SUM(F24)</f>
        <v>0</v>
      </c>
      <c r="E37" s="169">
        <f>SUM(C37+D37)</f>
        <v>5000000</v>
      </c>
    </row>
    <row r="38" spans="1:9" s="125" customFormat="1" ht="24.95" customHeight="1" x14ac:dyDescent="0.2">
      <c r="A38" s="152" t="s">
        <v>109</v>
      </c>
      <c r="B38" s="153" t="s">
        <v>110</v>
      </c>
      <c r="C38" s="155">
        <f>SUM(E25)</f>
        <v>-1891555.86</v>
      </c>
      <c r="D38" s="155">
        <f>SUM(F25)</f>
        <v>0</v>
      </c>
      <c r="E38" s="170">
        <f>SUM(C38+D38)</f>
        <v>-1891555.86</v>
      </c>
      <c r="F38"/>
      <c r="G38" s="124"/>
      <c r="H38" s="124"/>
      <c r="I38" s="124"/>
    </row>
    <row r="39" spans="1:9" ht="15" customHeight="1" thickBot="1" x14ac:dyDescent="0.3">
      <c r="A39" s="156" t="s">
        <v>111</v>
      </c>
      <c r="B39" s="157" t="s">
        <v>112</v>
      </c>
      <c r="C39" s="158">
        <v>0</v>
      </c>
      <c r="D39" s="158">
        <v>0</v>
      </c>
      <c r="E39" s="171">
        <f>SUM(C39+D39)</f>
        <v>0</v>
      </c>
    </row>
    <row r="40" spans="1:9" ht="15" customHeight="1" thickBot="1" x14ac:dyDescent="0.3">
      <c r="A40" s="251" t="s">
        <v>113</v>
      </c>
      <c r="B40" s="251"/>
      <c r="C40" s="150">
        <f>SUM(C37:C39)</f>
        <v>3108444.1399999997</v>
      </c>
      <c r="D40" s="150">
        <f>SUM(D37:D39)</f>
        <v>0</v>
      </c>
      <c r="E40" s="168">
        <f>SUM(E37:E39)</f>
        <v>3108444.1399999997</v>
      </c>
    </row>
    <row r="41" spans="1:9" ht="15" customHeight="1" thickBot="1" x14ac:dyDescent="0.3">
      <c r="A41" s="159"/>
      <c r="B41" s="159"/>
      <c r="C41" s="160"/>
      <c r="D41" s="160"/>
      <c r="E41" s="160"/>
    </row>
    <row r="42" spans="1:9" ht="15" customHeight="1" thickBot="1" x14ac:dyDescent="0.3">
      <c r="A42" s="251" t="s">
        <v>114</v>
      </c>
      <c r="B42" s="251"/>
      <c r="C42" s="147" t="s">
        <v>102</v>
      </c>
      <c r="D42" s="147" t="s">
        <v>117</v>
      </c>
      <c r="E42" s="165" t="s">
        <v>118</v>
      </c>
    </row>
    <row r="43" spans="1:9" ht="15" customHeight="1" x14ac:dyDescent="0.25">
      <c r="A43" s="242" t="s">
        <v>115</v>
      </c>
      <c r="B43" s="242"/>
      <c r="C43" s="161">
        <f>SUM(C32+C37)</f>
        <v>52792631.840000004</v>
      </c>
      <c r="D43" s="161">
        <f>SUM(D32+D37)</f>
        <v>715710.4</v>
      </c>
      <c r="E43" s="172">
        <f>SUM(E32+E37)</f>
        <v>53508342.240000002</v>
      </c>
    </row>
    <row r="44" spans="1:9" ht="15" customHeight="1" thickBot="1" x14ac:dyDescent="0.3">
      <c r="A44" s="243" t="s">
        <v>116</v>
      </c>
      <c r="B44" s="243"/>
      <c r="C44" s="162">
        <f>SUM(C33-C38)</f>
        <v>52792631.839999996</v>
      </c>
      <c r="D44" s="162">
        <f>SUM(D33-D38)</f>
        <v>715710.4</v>
      </c>
      <c r="E44" s="173">
        <f>SUM(E33-E38)</f>
        <v>53508342.239999995</v>
      </c>
    </row>
    <row r="45" spans="1:9" ht="15" customHeight="1" thickBot="1" x14ac:dyDescent="0.3">
      <c r="A45" s="159"/>
      <c r="B45" s="159"/>
      <c r="C45" s="163">
        <f>SUM(C43-C44)</f>
        <v>7.4505805969238281E-9</v>
      </c>
      <c r="D45" s="163">
        <f>SUM(D43-D44)</f>
        <v>0</v>
      </c>
      <c r="E45" s="174">
        <f>SUM(E43-E44)</f>
        <v>7.4505805969238281E-9</v>
      </c>
    </row>
    <row r="47" spans="1:9" x14ac:dyDescent="0.25">
      <c r="A47" s="244" t="s">
        <v>30</v>
      </c>
      <c r="B47" s="244"/>
      <c r="C47" s="244"/>
      <c r="D47" s="244"/>
      <c r="E47" s="164"/>
    </row>
  </sheetData>
  <sheetProtection selectLockedCells="1" selectUnlockedCells="1"/>
  <mergeCells count="23">
    <mergeCell ref="D1:E1"/>
    <mergeCell ref="A32:B32"/>
    <mergeCell ref="A33:B33"/>
    <mergeCell ref="A34:B34"/>
    <mergeCell ref="A36:B36"/>
    <mergeCell ref="A21:D21"/>
    <mergeCell ref="A23:D23"/>
    <mergeCell ref="A24:D24"/>
    <mergeCell ref="A25:D25"/>
    <mergeCell ref="A26:D26"/>
    <mergeCell ref="A31:B31"/>
    <mergeCell ref="A5:D5"/>
    <mergeCell ref="A9:D9"/>
    <mergeCell ref="A10:D10"/>
    <mergeCell ref="A12:D12"/>
    <mergeCell ref="A14:D14"/>
    <mergeCell ref="A43:B43"/>
    <mergeCell ref="A44:B44"/>
    <mergeCell ref="A47:D47"/>
    <mergeCell ref="A18:D18"/>
    <mergeCell ref="A19:D19"/>
    <mergeCell ref="A42:B42"/>
    <mergeCell ref="A40:B40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opLeftCell="A49" workbookViewId="0">
      <selection activeCell="P46" sqref="P46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68</v>
      </c>
      <c r="B2" s="4"/>
    </row>
    <row r="3" spans="1:14" x14ac:dyDescent="0.25">
      <c r="A3" s="5"/>
      <c r="B3" s="5"/>
    </row>
    <row r="4" spans="1:14" ht="15.75" thickBot="1" x14ac:dyDescent="0.3">
      <c r="A4" s="285" t="s">
        <v>0</v>
      </c>
      <c r="B4" s="285"/>
      <c r="C4" s="285"/>
      <c r="D4" s="286" t="s">
        <v>1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1:14" ht="24.95" customHeight="1" thickTop="1" thickBot="1" x14ac:dyDescent="0.3">
      <c r="A5" s="6" t="s">
        <v>31</v>
      </c>
      <c r="B5" s="95" t="s">
        <v>23</v>
      </c>
      <c r="C5" s="306" t="s">
        <v>3</v>
      </c>
      <c r="D5" s="306"/>
      <c r="E5" s="7" t="s">
        <v>4</v>
      </c>
      <c r="F5" s="307" t="s">
        <v>4</v>
      </c>
      <c r="G5" s="307"/>
      <c r="H5" s="307"/>
      <c r="I5" s="307"/>
      <c r="J5" s="308"/>
      <c r="K5" s="8" t="s">
        <v>5</v>
      </c>
      <c r="L5" s="9" t="s">
        <v>6</v>
      </c>
      <c r="M5" s="10" t="s">
        <v>73</v>
      </c>
    </row>
    <row r="6" spans="1:14" ht="20.100000000000001" customHeight="1" thickTop="1" x14ac:dyDescent="0.25">
      <c r="A6" s="105" t="s">
        <v>31</v>
      </c>
      <c r="B6" s="96" t="s">
        <v>7</v>
      </c>
      <c r="C6" s="309">
        <v>4112</v>
      </c>
      <c r="D6" s="309"/>
      <c r="E6" s="11"/>
      <c r="F6" s="310" t="s">
        <v>8</v>
      </c>
      <c r="G6" s="310"/>
      <c r="H6" s="310"/>
      <c r="I6" s="310"/>
      <c r="J6" s="311"/>
      <c r="K6" s="12">
        <v>764900</v>
      </c>
      <c r="L6" s="12">
        <v>764900</v>
      </c>
      <c r="M6" s="13">
        <v>254800</v>
      </c>
    </row>
    <row r="7" spans="1:14" ht="20.100000000000001" customHeight="1" thickBot="1" x14ac:dyDescent="0.3">
      <c r="A7" s="106" t="s">
        <v>31</v>
      </c>
      <c r="B7" s="97" t="s">
        <v>7</v>
      </c>
      <c r="C7" s="294">
        <v>4121</v>
      </c>
      <c r="D7" s="294"/>
      <c r="E7" s="14"/>
      <c r="F7" s="295" t="s">
        <v>79</v>
      </c>
      <c r="G7" s="295"/>
      <c r="H7" s="295"/>
      <c r="I7" s="295"/>
      <c r="J7" s="296"/>
      <c r="K7" s="15">
        <v>19500</v>
      </c>
      <c r="L7" s="15">
        <v>19500</v>
      </c>
      <c r="M7" s="16">
        <v>19500</v>
      </c>
    </row>
    <row r="8" spans="1:14" ht="16.5" customHeight="1" thickTop="1" thickBot="1" x14ac:dyDescent="0.3">
      <c r="A8" s="297" t="s">
        <v>9</v>
      </c>
      <c r="B8" s="298"/>
      <c r="C8" s="298"/>
      <c r="D8" s="298"/>
      <c r="E8" s="298"/>
      <c r="F8" s="298"/>
      <c r="G8" s="298"/>
      <c r="H8" s="298"/>
      <c r="I8" s="298"/>
      <c r="J8" s="299"/>
      <c r="K8" s="17">
        <f>SUM(K6:K7)</f>
        <v>784400</v>
      </c>
      <c r="L8" s="17">
        <f>SUM(L6:L7)</f>
        <v>784400</v>
      </c>
      <c r="M8" s="18">
        <f>SUM(M6:M7)</f>
        <v>274300</v>
      </c>
    </row>
    <row r="9" spans="1:14" s="3" customFormat="1" ht="16.5" thickTop="1" thickBot="1" x14ac:dyDescent="0.3">
      <c r="A9" s="19"/>
      <c r="B9" s="19"/>
      <c r="C9" s="19"/>
      <c r="D9" s="19"/>
      <c r="E9" s="19"/>
      <c r="F9" s="19"/>
      <c r="G9" s="20"/>
      <c r="H9" s="19"/>
      <c r="I9" s="19"/>
      <c r="J9" s="1"/>
      <c r="K9" s="1"/>
      <c r="L9" s="1"/>
      <c r="M9" s="1"/>
      <c r="N9" s="1"/>
    </row>
    <row r="10" spans="1:14" s="3" customFormat="1" ht="15.75" thickTop="1" thickBot="1" x14ac:dyDescent="0.25">
      <c r="A10" s="273" t="s">
        <v>12</v>
      </c>
      <c r="B10" s="273"/>
      <c r="C10" s="273"/>
      <c r="D10" s="273"/>
      <c r="E10" s="273"/>
      <c r="F10" s="273"/>
      <c r="G10" s="273"/>
      <c r="H10" s="273"/>
      <c r="I10" s="273"/>
      <c r="J10" s="267" t="s">
        <v>13</v>
      </c>
      <c r="K10" s="267"/>
      <c r="L10" s="267"/>
      <c r="M10" s="267"/>
      <c r="N10" s="112" t="s">
        <v>14</v>
      </c>
    </row>
    <row r="11" spans="1:14" s="3" customFormat="1" ht="18.75" customHeight="1" thickTop="1" thickBot="1" x14ac:dyDescent="0.25">
      <c r="A11" s="300" t="s">
        <v>31</v>
      </c>
      <c r="B11" s="303" t="s">
        <v>77</v>
      </c>
      <c r="C11" s="278" t="s">
        <v>16</v>
      </c>
      <c r="D11" s="278" t="s">
        <v>3</v>
      </c>
      <c r="E11" s="278"/>
      <c r="F11" s="272" t="s">
        <v>17</v>
      </c>
      <c r="G11" s="272"/>
      <c r="H11" s="291" t="s">
        <v>18</v>
      </c>
      <c r="I11" s="291"/>
      <c r="J11" s="292" t="s">
        <v>19</v>
      </c>
      <c r="K11" s="293"/>
      <c r="L11" s="269" t="s">
        <v>69</v>
      </c>
      <c r="M11" s="23" t="s">
        <v>21</v>
      </c>
      <c r="N11" s="280" t="s">
        <v>20</v>
      </c>
    </row>
    <row r="12" spans="1:14" s="3" customFormat="1" ht="14.25" customHeight="1" thickTop="1" thickBot="1" x14ac:dyDescent="0.25">
      <c r="A12" s="301"/>
      <c r="B12" s="304"/>
      <c r="C12" s="278"/>
      <c r="D12" s="278"/>
      <c r="E12" s="278"/>
      <c r="F12" s="272"/>
      <c r="G12" s="272"/>
      <c r="H12" s="291"/>
      <c r="I12" s="291"/>
      <c r="J12" s="281" t="s">
        <v>34</v>
      </c>
      <c r="K12" s="283" t="s">
        <v>72</v>
      </c>
      <c r="L12" s="269"/>
      <c r="M12" s="46" t="s">
        <v>32</v>
      </c>
      <c r="N12" s="280"/>
    </row>
    <row r="13" spans="1:14" s="3" customFormat="1" ht="14.25" customHeight="1" thickTop="1" thickBot="1" x14ac:dyDescent="0.25">
      <c r="A13" s="302"/>
      <c r="B13" s="305"/>
      <c r="C13" s="278"/>
      <c r="D13" s="278"/>
      <c r="E13" s="278"/>
      <c r="F13" s="272"/>
      <c r="G13" s="272"/>
      <c r="H13" s="291"/>
      <c r="I13" s="291"/>
      <c r="J13" s="282"/>
      <c r="K13" s="284"/>
      <c r="L13" s="269"/>
      <c r="M13" s="47" t="s">
        <v>33</v>
      </c>
      <c r="N13" s="280"/>
    </row>
    <row r="14" spans="1:14" s="3" customFormat="1" ht="15.75" customHeight="1" thickTop="1" x14ac:dyDescent="0.2">
      <c r="A14" s="54" t="s">
        <v>31</v>
      </c>
      <c r="B14" s="98" t="s">
        <v>25</v>
      </c>
      <c r="C14" s="37" t="s">
        <v>22</v>
      </c>
      <c r="D14" s="261">
        <v>4116</v>
      </c>
      <c r="E14" s="261"/>
      <c r="F14" s="40" t="s">
        <v>23</v>
      </c>
      <c r="G14" s="37">
        <v>104513013</v>
      </c>
      <c r="H14" s="262" t="s">
        <v>70</v>
      </c>
      <c r="I14" s="262"/>
      <c r="J14" s="26">
        <v>158833.57999999999</v>
      </c>
      <c r="K14" s="48">
        <v>0</v>
      </c>
      <c r="L14" s="24">
        <v>158833.57999999999</v>
      </c>
      <c r="M14" s="25">
        <f>SUM(J14-L14)</f>
        <v>0</v>
      </c>
      <c r="N14" s="130">
        <v>0</v>
      </c>
    </row>
    <row r="15" spans="1:14" s="3" customFormat="1" ht="15" customHeight="1" x14ac:dyDescent="0.2">
      <c r="A15" s="94" t="s">
        <v>31</v>
      </c>
      <c r="B15" s="99" t="s">
        <v>25</v>
      </c>
      <c r="C15" s="38" t="s">
        <v>22</v>
      </c>
      <c r="D15" s="270">
        <v>4116</v>
      </c>
      <c r="E15" s="270"/>
      <c r="F15" s="41" t="s">
        <v>23</v>
      </c>
      <c r="G15" s="38">
        <v>104113013</v>
      </c>
      <c r="H15" s="271" t="s">
        <v>71</v>
      </c>
      <c r="I15" s="271"/>
      <c r="J15" s="29">
        <v>33972.42</v>
      </c>
      <c r="K15" s="49">
        <v>0</v>
      </c>
      <c r="L15" s="28">
        <v>33972.42</v>
      </c>
      <c r="M15" s="25">
        <f>SUM(J15-L15)</f>
        <v>0</v>
      </c>
      <c r="N15" s="131">
        <v>0</v>
      </c>
    </row>
    <row r="16" spans="1:14" s="3" customFormat="1" ht="15" customHeight="1" x14ac:dyDescent="0.2">
      <c r="A16" s="94" t="s">
        <v>31</v>
      </c>
      <c r="B16" s="100" t="s">
        <v>25</v>
      </c>
      <c r="C16" s="39" t="s">
        <v>22</v>
      </c>
      <c r="D16" s="261">
        <v>4116</v>
      </c>
      <c r="E16" s="261"/>
      <c r="F16" s="42" t="s">
        <v>23</v>
      </c>
      <c r="G16" s="39">
        <v>104513013</v>
      </c>
      <c r="H16" s="262" t="s">
        <v>75</v>
      </c>
      <c r="I16" s="262"/>
      <c r="J16" s="30">
        <v>0</v>
      </c>
      <c r="K16" s="50">
        <v>115236.44</v>
      </c>
      <c r="L16" s="27">
        <v>115236.44</v>
      </c>
      <c r="M16" s="25">
        <f>SUM(J16+K16-L16)</f>
        <v>0</v>
      </c>
      <c r="N16" s="132">
        <v>115236.44</v>
      </c>
    </row>
    <row r="17" spans="1:14" s="3" customFormat="1" ht="15" customHeight="1" x14ac:dyDescent="0.2">
      <c r="A17" s="94" t="s">
        <v>31</v>
      </c>
      <c r="B17" s="98" t="s">
        <v>25</v>
      </c>
      <c r="C17" s="37" t="s">
        <v>22</v>
      </c>
      <c r="D17" s="261">
        <v>4116</v>
      </c>
      <c r="E17" s="261"/>
      <c r="F17" s="43" t="s">
        <v>23</v>
      </c>
      <c r="G17" s="37">
        <v>104113013</v>
      </c>
      <c r="H17" s="271" t="s">
        <v>76</v>
      </c>
      <c r="I17" s="271"/>
      <c r="J17" s="26">
        <v>0</v>
      </c>
      <c r="K17" s="48">
        <v>24647.56</v>
      </c>
      <c r="L17" s="24">
        <v>24647.56</v>
      </c>
      <c r="M17" s="25">
        <f>SUM(J17+K17-L17)</f>
        <v>0</v>
      </c>
      <c r="N17" s="130">
        <v>24647.56</v>
      </c>
    </row>
    <row r="18" spans="1:14" s="3" customFormat="1" ht="15" customHeight="1" thickBot="1" x14ac:dyDescent="0.25">
      <c r="A18" s="55" t="s">
        <v>31</v>
      </c>
      <c r="B18" s="101" t="s">
        <v>26</v>
      </c>
      <c r="C18" s="31" t="s">
        <v>22</v>
      </c>
      <c r="D18" s="279">
        <v>4116</v>
      </c>
      <c r="E18" s="279"/>
      <c r="F18" s="44" t="s">
        <v>23</v>
      </c>
      <c r="G18" s="32">
        <v>14004</v>
      </c>
      <c r="H18" s="56" t="s">
        <v>78</v>
      </c>
      <c r="I18" s="56"/>
      <c r="J18" s="26">
        <v>0</v>
      </c>
      <c r="K18" s="48">
        <v>150000</v>
      </c>
      <c r="L18" s="24">
        <v>150000</v>
      </c>
      <c r="M18" s="25">
        <f>SUM(J18+K18-L18)</f>
        <v>0</v>
      </c>
      <c r="N18" s="130">
        <v>150000</v>
      </c>
    </row>
    <row r="19" spans="1:14" ht="22.5" customHeight="1" thickTop="1" thickBot="1" x14ac:dyDescent="0.3">
      <c r="A19" s="268" t="s">
        <v>29</v>
      </c>
      <c r="B19" s="268"/>
      <c r="C19" s="268"/>
      <c r="D19" s="268"/>
      <c r="E19" s="268"/>
      <c r="F19" s="268"/>
      <c r="G19" s="268"/>
      <c r="H19" s="268"/>
      <c r="I19" s="268"/>
      <c r="J19" s="33">
        <f>SUM(J14:J18)</f>
        <v>192806</v>
      </c>
      <c r="K19" s="51">
        <f>SUM(K14:K18)</f>
        <v>289884</v>
      </c>
      <c r="L19" s="34">
        <f>SUM(L14:L18)</f>
        <v>482690</v>
      </c>
      <c r="M19" s="35">
        <f>SUM(M14:M18)</f>
        <v>0</v>
      </c>
      <c r="N19" s="133">
        <f>SUM(N14:N18)</f>
        <v>289884</v>
      </c>
    </row>
    <row r="20" spans="1:14" s="3" customFormat="1" ht="16.5" thickTop="1" thickBot="1" x14ac:dyDescent="0.3">
      <c r="A20" s="21"/>
      <c r="B20" s="21"/>
      <c r="C20" s="1"/>
      <c r="D20" s="1"/>
      <c r="E20" s="1"/>
      <c r="F20" s="1"/>
      <c r="G20" s="2"/>
      <c r="H20" s="1"/>
      <c r="I20" s="1"/>
      <c r="J20" s="257">
        <f>SUM(J19:K19)</f>
        <v>482690</v>
      </c>
      <c r="K20" s="258"/>
      <c r="L20" s="36"/>
      <c r="M20" s="1"/>
      <c r="N20" s="45"/>
    </row>
    <row r="21" spans="1:14" s="3" customFormat="1" ht="15.75" thickTop="1" x14ac:dyDescent="0.25">
      <c r="A21" s="21"/>
      <c r="B21" s="21"/>
      <c r="C21" s="1"/>
      <c r="D21" s="1"/>
      <c r="E21" s="1"/>
      <c r="F21" s="1"/>
      <c r="G21" s="2"/>
      <c r="H21" s="1"/>
      <c r="I21" s="1"/>
      <c r="J21" s="52"/>
      <c r="K21" s="53"/>
      <c r="L21" s="36"/>
      <c r="M21" s="1"/>
      <c r="N21" s="45"/>
    </row>
    <row r="22" spans="1:14" s="3" customFormat="1" x14ac:dyDescent="0.25">
      <c r="A22" s="21"/>
      <c r="B22" s="21"/>
      <c r="C22" s="1"/>
      <c r="D22" s="1"/>
      <c r="E22" s="1"/>
      <c r="F22" s="1"/>
      <c r="G22" s="2"/>
      <c r="H22" s="1"/>
      <c r="I22" s="1"/>
      <c r="J22" s="52"/>
      <c r="K22" s="53"/>
      <c r="L22" s="36"/>
      <c r="M22" s="1"/>
      <c r="N22" s="45"/>
    </row>
    <row r="23" spans="1:14" s="3" customFormat="1" x14ac:dyDescent="0.25">
      <c r="A23" s="21"/>
      <c r="B23" s="21"/>
      <c r="C23" s="1"/>
      <c r="D23" s="1"/>
      <c r="E23" s="1"/>
      <c r="F23" s="1"/>
      <c r="G23" s="2"/>
      <c r="H23" s="1"/>
      <c r="I23" s="1"/>
      <c r="J23" s="52"/>
      <c r="K23" s="53"/>
      <c r="L23" s="36"/>
      <c r="M23" s="1"/>
      <c r="N23" s="45"/>
    </row>
    <row r="24" spans="1:14" s="3" customFormat="1" x14ac:dyDescent="0.25">
      <c r="A24" s="21"/>
      <c r="B24" s="21"/>
      <c r="C24" s="1"/>
      <c r="D24" s="1"/>
      <c r="E24" s="1"/>
      <c r="F24" s="1"/>
      <c r="G24" s="2"/>
      <c r="H24" s="1"/>
      <c r="I24" s="1"/>
      <c r="J24" s="52"/>
      <c r="K24" s="53"/>
      <c r="L24" s="36"/>
      <c r="M24" s="1"/>
      <c r="N24" s="45"/>
    </row>
    <row r="25" spans="1:14" s="3" customFormat="1" x14ac:dyDescent="0.25">
      <c r="A25" s="21"/>
      <c r="B25" s="21"/>
      <c r="C25" s="1"/>
      <c r="D25" s="1"/>
      <c r="E25" s="1"/>
      <c r="F25" s="1"/>
      <c r="G25" s="2"/>
      <c r="H25" s="1"/>
      <c r="I25" s="1"/>
      <c r="J25" s="52"/>
      <c r="K25" s="53"/>
      <c r="L25" s="36"/>
      <c r="M25" s="1"/>
      <c r="N25" s="45"/>
    </row>
    <row r="26" spans="1:14" s="3" customFormat="1" x14ac:dyDescent="0.25">
      <c r="A26" s="21"/>
      <c r="B26" s="21"/>
      <c r="C26" s="1"/>
      <c r="D26" s="1"/>
      <c r="E26" s="1"/>
      <c r="F26" s="1"/>
      <c r="G26" s="2"/>
      <c r="H26" s="1"/>
      <c r="I26" s="1"/>
      <c r="J26" s="52"/>
      <c r="K26" s="53"/>
      <c r="L26" s="36"/>
      <c r="M26" s="1"/>
      <c r="N26" s="45"/>
    </row>
    <row r="27" spans="1:14" s="3" customFormat="1" x14ac:dyDescent="0.25">
      <c r="A27" s="21"/>
      <c r="B27" s="21"/>
      <c r="C27" s="1"/>
      <c r="D27" s="1"/>
      <c r="E27" s="1"/>
      <c r="F27" s="1"/>
      <c r="G27" s="2"/>
      <c r="H27" s="1"/>
      <c r="I27" s="1"/>
      <c r="J27" s="52"/>
      <c r="K27" s="53"/>
      <c r="L27" s="36"/>
      <c r="M27" s="1"/>
      <c r="N27" s="45"/>
    </row>
    <row r="28" spans="1:14" s="3" customFormat="1" x14ac:dyDescent="0.25">
      <c r="A28" s="21"/>
      <c r="B28" s="21"/>
      <c r="C28" s="1"/>
      <c r="D28" s="1"/>
      <c r="E28" s="1"/>
      <c r="F28" s="1"/>
      <c r="G28" s="2"/>
      <c r="H28" s="1"/>
      <c r="I28" s="1"/>
      <c r="J28" s="52"/>
      <c r="K28" s="53"/>
      <c r="L28" s="36"/>
      <c r="M28" s="1"/>
      <c r="N28" s="45"/>
    </row>
    <row r="29" spans="1:14" s="3" customFormat="1" x14ac:dyDescent="0.25">
      <c r="A29" s="21"/>
      <c r="B29" s="21"/>
      <c r="C29" s="1"/>
      <c r="D29" s="1"/>
      <c r="E29" s="1"/>
      <c r="F29" s="1"/>
      <c r="G29" s="2"/>
      <c r="H29" s="1"/>
      <c r="I29" s="1"/>
      <c r="J29" s="52"/>
      <c r="K29" s="53"/>
      <c r="L29" s="36"/>
      <c r="M29" s="1"/>
      <c r="N29" s="45"/>
    </row>
    <row r="30" spans="1:14" s="3" customFormat="1" x14ac:dyDescent="0.25">
      <c r="A30" s="21"/>
      <c r="B30" s="21"/>
      <c r="C30" s="1"/>
      <c r="D30" s="1"/>
      <c r="E30" s="1"/>
      <c r="F30" s="1"/>
      <c r="G30" s="2"/>
      <c r="H30" s="1"/>
      <c r="I30" s="1"/>
      <c r="J30" s="52"/>
      <c r="K30" s="53"/>
      <c r="L30" s="36"/>
      <c r="M30" s="1"/>
      <c r="N30" s="45"/>
    </row>
    <row r="31" spans="1:14" s="3" customFormat="1" x14ac:dyDescent="0.25">
      <c r="A31" s="21"/>
      <c r="B31" s="21"/>
      <c r="C31" s="1"/>
      <c r="D31" s="1"/>
      <c r="E31" s="1"/>
      <c r="F31" s="1"/>
      <c r="G31" s="2"/>
      <c r="H31" s="1"/>
      <c r="I31" s="1"/>
      <c r="J31" s="52"/>
      <c r="K31" s="53"/>
      <c r="L31" s="36"/>
      <c r="M31" s="1"/>
      <c r="N31" s="45"/>
    </row>
    <row r="32" spans="1:14" s="3" customFormat="1" ht="15" customHeight="1" x14ac:dyDescent="0.2">
      <c r="A32" s="285" t="s">
        <v>10</v>
      </c>
      <c r="B32" s="285"/>
      <c r="C32" s="285"/>
      <c r="D32" s="285"/>
      <c r="E32" s="286" t="s">
        <v>74</v>
      </c>
      <c r="F32" s="286"/>
      <c r="G32" s="286"/>
      <c r="H32" s="286"/>
      <c r="I32" s="286"/>
      <c r="J32" s="286"/>
      <c r="K32" s="286"/>
      <c r="L32" s="286"/>
      <c r="M32" s="286"/>
      <c r="N32" s="286"/>
    </row>
    <row r="33" spans="1:14" s="3" customFormat="1" ht="15.75" thickBot="1" x14ac:dyDescent="0.25">
      <c r="A33" s="290" t="s">
        <v>11</v>
      </c>
      <c r="B33" s="290"/>
      <c r="C33" s="290"/>
      <c r="D33" s="290"/>
      <c r="E33" s="290"/>
      <c r="F33" s="290"/>
      <c r="G33" s="290"/>
      <c r="H33" s="290"/>
      <c r="I33" s="290"/>
      <c r="J33" s="22"/>
      <c r="K33" s="22"/>
      <c r="L33" s="22"/>
      <c r="M33" s="22"/>
      <c r="N33" s="22"/>
    </row>
    <row r="34" spans="1:14" s="3" customFormat="1" ht="15.75" thickTop="1" thickBot="1" x14ac:dyDescent="0.25">
      <c r="A34" s="273" t="s">
        <v>12</v>
      </c>
      <c r="B34" s="273"/>
      <c r="C34" s="273"/>
      <c r="D34" s="273"/>
      <c r="E34" s="273"/>
      <c r="F34" s="273"/>
      <c r="G34" s="273"/>
      <c r="H34" s="273"/>
      <c r="I34" s="273"/>
      <c r="J34" s="267" t="s">
        <v>13</v>
      </c>
      <c r="K34" s="267"/>
      <c r="L34" s="267"/>
      <c r="M34" s="267"/>
      <c r="N34" s="112" t="s">
        <v>14</v>
      </c>
    </row>
    <row r="35" spans="1:14" s="3" customFormat="1" ht="17.25" customHeight="1" thickTop="1" thickBot="1" x14ac:dyDescent="0.25">
      <c r="A35" s="275" t="s">
        <v>15</v>
      </c>
      <c r="B35" s="287" t="s">
        <v>77</v>
      </c>
      <c r="C35" s="278" t="s">
        <v>16</v>
      </c>
      <c r="D35" s="274" t="s">
        <v>3</v>
      </c>
      <c r="E35" s="274"/>
      <c r="F35" s="272" t="s">
        <v>17</v>
      </c>
      <c r="G35" s="272"/>
      <c r="H35" s="291" t="s">
        <v>18</v>
      </c>
      <c r="I35" s="291"/>
      <c r="J35" s="292" t="s">
        <v>19</v>
      </c>
      <c r="K35" s="293"/>
      <c r="L35" s="269" t="s">
        <v>69</v>
      </c>
      <c r="M35" s="23" t="s">
        <v>21</v>
      </c>
      <c r="N35" s="280" t="s">
        <v>20</v>
      </c>
    </row>
    <row r="36" spans="1:14" s="3" customFormat="1" ht="16.5" customHeight="1" thickTop="1" thickBot="1" x14ac:dyDescent="0.25">
      <c r="A36" s="276"/>
      <c r="B36" s="288"/>
      <c r="C36" s="278"/>
      <c r="D36" s="274"/>
      <c r="E36" s="274"/>
      <c r="F36" s="272"/>
      <c r="G36" s="272"/>
      <c r="H36" s="291"/>
      <c r="I36" s="291"/>
      <c r="J36" s="281" t="s">
        <v>34</v>
      </c>
      <c r="K36" s="283" t="s">
        <v>72</v>
      </c>
      <c r="L36" s="269"/>
      <c r="M36" s="46" t="s">
        <v>32</v>
      </c>
      <c r="N36" s="280"/>
    </row>
    <row r="37" spans="1:14" s="3" customFormat="1" ht="14.25" customHeight="1" thickTop="1" thickBot="1" x14ac:dyDescent="0.25">
      <c r="A37" s="277"/>
      <c r="B37" s="289"/>
      <c r="C37" s="278"/>
      <c r="D37" s="274"/>
      <c r="E37" s="274"/>
      <c r="F37" s="272"/>
      <c r="G37" s="272"/>
      <c r="H37" s="291"/>
      <c r="I37" s="291"/>
      <c r="J37" s="282"/>
      <c r="K37" s="284"/>
      <c r="L37" s="269"/>
      <c r="M37" s="47" t="s">
        <v>33</v>
      </c>
      <c r="N37" s="280"/>
    </row>
    <row r="38" spans="1:14" s="3" customFormat="1" ht="15" customHeight="1" thickTop="1" x14ac:dyDescent="0.2">
      <c r="A38" s="182" t="s">
        <v>81</v>
      </c>
      <c r="B38" s="183" t="s">
        <v>25</v>
      </c>
      <c r="C38" s="184" t="s">
        <v>22</v>
      </c>
      <c r="D38" s="270">
        <v>4116</v>
      </c>
      <c r="E38" s="270"/>
      <c r="F38" s="185" t="s">
        <v>23</v>
      </c>
      <c r="G38" s="184">
        <v>104513013</v>
      </c>
      <c r="H38" s="271" t="s">
        <v>124</v>
      </c>
      <c r="I38" s="271"/>
      <c r="J38" s="186">
        <v>0</v>
      </c>
      <c r="K38" s="187">
        <v>11533.2</v>
      </c>
      <c r="L38" s="188">
        <v>11533.2</v>
      </c>
      <c r="M38" s="189">
        <f>SUM(K38-L38)</f>
        <v>0</v>
      </c>
      <c r="N38" s="190">
        <v>11533.2</v>
      </c>
    </row>
    <row r="39" spans="1:14" s="3" customFormat="1" ht="15" customHeight="1" x14ac:dyDescent="0.2">
      <c r="A39" s="191" t="s">
        <v>81</v>
      </c>
      <c r="B39" s="192" t="s">
        <v>25</v>
      </c>
      <c r="C39" s="39" t="s">
        <v>22</v>
      </c>
      <c r="D39" s="261">
        <v>4116</v>
      </c>
      <c r="E39" s="261"/>
      <c r="F39" s="42" t="s">
        <v>23</v>
      </c>
      <c r="G39" s="39">
        <v>104113013</v>
      </c>
      <c r="H39" s="262" t="s">
        <v>125</v>
      </c>
      <c r="I39" s="262"/>
      <c r="J39" s="30">
        <v>0</v>
      </c>
      <c r="K39" s="50">
        <v>2466.8000000000002</v>
      </c>
      <c r="L39" s="30">
        <v>2466.8000000000002</v>
      </c>
      <c r="M39" s="235">
        <f>SUM(K39-L39)</f>
        <v>0</v>
      </c>
      <c r="N39" s="132">
        <v>2466.8000000000002</v>
      </c>
    </row>
    <row r="40" spans="1:14" s="3" customFormat="1" ht="15" customHeight="1" x14ac:dyDescent="0.2">
      <c r="A40" s="178" t="s">
        <v>81</v>
      </c>
      <c r="B40" s="179" t="s">
        <v>27</v>
      </c>
      <c r="C40" s="179" t="s">
        <v>22</v>
      </c>
      <c r="D40" s="259">
        <v>4116</v>
      </c>
      <c r="E40" s="259"/>
      <c r="F40" s="180" t="s">
        <v>23</v>
      </c>
      <c r="G40" s="179">
        <v>13101</v>
      </c>
      <c r="H40" s="260" t="s">
        <v>80</v>
      </c>
      <c r="I40" s="260"/>
      <c r="J40" s="26">
        <v>0</v>
      </c>
      <c r="K40" s="234">
        <v>71105</v>
      </c>
      <c r="L40" s="24">
        <v>71105</v>
      </c>
      <c r="M40" s="181">
        <f>SUM(K40-L40)</f>
        <v>0</v>
      </c>
      <c r="N40" s="236">
        <v>71105</v>
      </c>
    </row>
    <row r="41" spans="1:14" s="3" customFormat="1" ht="15" customHeight="1" x14ac:dyDescent="0.2">
      <c r="A41" s="102" t="s">
        <v>81</v>
      </c>
      <c r="B41" s="37" t="s">
        <v>28</v>
      </c>
      <c r="C41" s="37" t="s">
        <v>22</v>
      </c>
      <c r="D41" s="57">
        <v>4116</v>
      </c>
      <c r="E41" s="42"/>
      <c r="F41" s="43" t="s">
        <v>23</v>
      </c>
      <c r="G41" s="103">
        <v>103533063</v>
      </c>
      <c r="H41" s="265" t="s">
        <v>87</v>
      </c>
      <c r="I41" s="266"/>
      <c r="J41" s="26">
        <v>0</v>
      </c>
      <c r="K41" s="48">
        <v>536014.57999999996</v>
      </c>
      <c r="L41" s="24">
        <v>536014.57999999996</v>
      </c>
      <c r="M41" s="25">
        <f>SUM(K41-L41)</f>
        <v>0</v>
      </c>
      <c r="N41" s="130">
        <v>536014.57999999996</v>
      </c>
    </row>
    <row r="42" spans="1:14" s="3" customFormat="1" ht="15" customHeight="1" thickBot="1" x14ac:dyDescent="0.25">
      <c r="A42" s="102" t="s">
        <v>81</v>
      </c>
      <c r="B42" s="37" t="s">
        <v>28</v>
      </c>
      <c r="C42" s="37" t="s">
        <v>22</v>
      </c>
      <c r="D42" s="57">
        <v>4116</v>
      </c>
      <c r="E42" s="42"/>
      <c r="F42" s="43" t="s">
        <v>23</v>
      </c>
      <c r="G42" s="104">
        <v>103133063</v>
      </c>
      <c r="H42" s="265" t="s">
        <v>88</v>
      </c>
      <c r="I42" s="266"/>
      <c r="J42" s="26">
        <v>0</v>
      </c>
      <c r="K42" s="48">
        <v>94590.82</v>
      </c>
      <c r="L42" s="24">
        <v>94590.82</v>
      </c>
      <c r="M42" s="25">
        <f>SUM(K42-L42)</f>
        <v>0</v>
      </c>
      <c r="N42" s="130">
        <v>94590.82</v>
      </c>
    </row>
    <row r="43" spans="1:14" s="3" customFormat="1" ht="22.5" customHeight="1" thickTop="1" thickBot="1" x14ac:dyDescent="0.25">
      <c r="A43" s="268" t="s">
        <v>29</v>
      </c>
      <c r="B43" s="268"/>
      <c r="C43" s="268"/>
      <c r="D43" s="268"/>
      <c r="E43" s="268"/>
      <c r="F43" s="268"/>
      <c r="G43" s="268"/>
      <c r="H43" s="268"/>
      <c r="I43" s="268"/>
      <c r="J43" s="33">
        <f>SUM(J38:J42)</f>
        <v>0</v>
      </c>
      <c r="K43" s="51">
        <f>SUM(K38:K42)</f>
        <v>715710.39999999991</v>
      </c>
      <c r="L43" s="34">
        <f>SUM(L38:L42)</f>
        <v>715710.39999999991</v>
      </c>
      <c r="M43" s="35">
        <f>SUM(M38:M42)</f>
        <v>0</v>
      </c>
      <c r="N43" s="133">
        <f>SUM(N38:N42)</f>
        <v>715710.39999999991</v>
      </c>
    </row>
    <row r="44" spans="1:14" s="3" customFormat="1" ht="16.5" thickTop="1" thickBot="1" x14ac:dyDescent="0.3">
      <c r="A44" s="263" t="s">
        <v>30</v>
      </c>
      <c r="B44" s="263"/>
      <c r="C44" s="263"/>
      <c r="D44" s="263"/>
      <c r="E44" s="263"/>
      <c r="F44" s="263"/>
      <c r="G44" s="263"/>
      <c r="H44" s="263"/>
      <c r="I44" s="264"/>
      <c r="J44" s="257">
        <f>SUM(J43:K43)</f>
        <v>715710.39999999991</v>
      </c>
      <c r="K44" s="258"/>
      <c r="L44" s="36"/>
      <c r="M44" s="1"/>
      <c r="N44" s="45"/>
    </row>
    <row r="45" spans="1:14" ht="15.75" thickTop="1" x14ac:dyDescent="0.25"/>
  </sheetData>
  <sheetProtection selectLockedCells="1" selectUnlockedCells="1"/>
  <mergeCells count="60">
    <mergeCell ref="A11:A13"/>
    <mergeCell ref="B11:B13"/>
    <mergeCell ref="C11:C13"/>
    <mergeCell ref="A4:C4"/>
    <mergeCell ref="D4:N4"/>
    <mergeCell ref="C5:D5"/>
    <mergeCell ref="F5:J5"/>
    <mergeCell ref="C6:D6"/>
    <mergeCell ref="F6:J6"/>
    <mergeCell ref="K12:K13"/>
    <mergeCell ref="J11:K11"/>
    <mergeCell ref="F11:G13"/>
    <mergeCell ref="H11:I13"/>
    <mergeCell ref="L11:L13"/>
    <mergeCell ref="N11:N13"/>
    <mergeCell ref="C7:D7"/>
    <mergeCell ref="F7:J7"/>
    <mergeCell ref="A8:J8"/>
    <mergeCell ref="A10:I10"/>
    <mergeCell ref="J10:M10"/>
    <mergeCell ref="D14:E14"/>
    <mergeCell ref="H14:I14"/>
    <mergeCell ref="J12:J13"/>
    <mergeCell ref="D11:E13"/>
    <mergeCell ref="H35:I37"/>
    <mergeCell ref="J35:K35"/>
    <mergeCell ref="D15:E15"/>
    <mergeCell ref="H15:I15"/>
    <mergeCell ref="D16:E16"/>
    <mergeCell ref="D18:E18"/>
    <mergeCell ref="A19:I19"/>
    <mergeCell ref="H16:I16"/>
    <mergeCell ref="D17:E17"/>
    <mergeCell ref="N35:N37"/>
    <mergeCell ref="J36:J37"/>
    <mergeCell ref="K36:K37"/>
    <mergeCell ref="J20:K20"/>
    <mergeCell ref="A32:D32"/>
    <mergeCell ref="E32:N32"/>
    <mergeCell ref="B35:B37"/>
    <mergeCell ref="A33:I33"/>
    <mergeCell ref="H17:I17"/>
    <mergeCell ref="J34:M34"/>
    <mergeCell ref="A43:I43"/>
    <mergeCell ref="L35:L37"/>
    <mergeCell ref="D38:E38"/>
    <mergeCell ref="H38:I38"/>
    <mergeCell ref="F35:G37"/>
    <mergeCell ref="A34:I34"/>
    <mergeCell ref="D35:E37"/>
    <mergeCell ref="A35:A37"/>
    <mergeCell ref="C35:C37"/>
    <mergeCell ref="J44:K44"/>
    <mergeCell ref="D40:E40"/>
    <mergeCell ref="H40:I40"/>
    <mergeCell ref="D39:E39"/>
    <mergeCell ref="H39:I39"/>
    <mergeCell ref="A44:I44"/>
    <mergeCell ref="H41:I41"/>
    <mergeCell ref="H42:I42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2017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2</vt:lpstr>
      <vt:lpstr>Přehled o stavu rozpočtu 2017</vt:lpstr>
      <vt:lpstr>Dotace 2017 -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2017-06-15T05:11:14Z</cp:lastPrinted>
  <dcterms:created xsi:type="dcterms:W3CDTF">2017-06-15T09:19:55Z</dcterms:created>
  <dcterms:modified xsi:type="dcterms:W3CDTF">2024-02-07T10:24:33Z</dcterms:modified>
</cp:coreProperties>
</file>