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 " sheetId="38" r:id="rId1"/>
    <sheet name="Rozpočtové opatření č. 8" sheetId="61" r:id="rId2"/>
    <sheet name="Příloha RO č. 8" sheetId="66" r:id="rId3"/>
  </sheets>
  <definedNames>
    <definedName name="_xlnm.Print_Titles" localSheetId="0">'Přehled o stavu rozpočtu '!$1:$2</definedName>
    <definedName name="_xlnm.Print_Titles" localSheetId="1">'Rozpočtové opatření č. 8'!$1:$1</definedName>
  </definedNames>
  <calcPr calcId="145621"/>
</workbook>
</file>

<file path=xl/calcChain.xml><?xml version="1.0" encoding="utf-8"?>
<calcChain xmlns="http://schemas.openxmlformats.org/spreadsheetml/2006/main">
  <c r="I75" i="66" l="1"/>
  <c r="I76" i="66"/>
  <c r="J76" i="66" s="1"/>
  <c r="I77" i="66"/>
  <c r="J77" i="66" s="1"/>
  <c r="I36" i="66"/>
  <c r="J36" i="66" s="1"/>
  <c r="I4" i="66"/>
  <c r="J4" i="66" s="1"/>
  <c r="H92" i="66"/>
  <c r="G92" i="66"/>
  <c r="I91" i="66"/>
  <c r="J91" i="66" s="1"/>
  <c r="I90" i="66"/>
  <c r="J90" i="66" s="1"/>
  <c r="J89" i="66"/>
  <c r="I88" i="66"/>
  <c r="J88" i="66" s="1"/>
  <c r="I87" i="66"/>
  <c r="J87" i="66" s="1"/>
  <c r="I86" i="66"/>
  <c r="J86" i="66" s="1"/>
  <c r="I85" i="66"/>
  <c r="J85" i="66" s="1"/>
  <c r="I84" i="66"/>
  <c r="J84" i="66" s="1"/>
  <c r="I83" i="66"/>
  <c r="J83" i="66" s="1"/>
  <c r="J82" i="66"/>
  <c r="I81" i="66"/>
  <c r="J81" i="66" s="1"/>
  <c r="I80" i="66"/>
  <c r="J80" i="66" s="1"/>
  <c r="J79" i="66"/>
  <c r="I78" i="66"/>
  <c r="J78" i="66" s="1"/>
  <c r="J75" i="66"/>
  <c r="I74" i="66"/>
  <c r="J74" i="66" s="1"/>
  <c r="I73" i="66"/>
  <c r="J73" i="66" s="1"/>
  <c r="I72" i="66"/>
  <c r="J72" i="66" s="1"/>
  <c r="J71" i="66"/>
  <c r="I70" i="66"/>
  <c r="J70" i="66" s="1"/>
  <c r="I69" i="66"/>
  <c r="J69" i="66" s="1"/>
  <c r="I68" i="66"/>
  <c r="J67" i="66"/>
  <c r="J66" i="66"/>
  <c r="I49" i="66"/>
  <c r="H49" i="66"/>
  <c r="G49" i="66"/>
  <c r="F49" i="66"/>
  <c r="E49" i="66"/>
  <c r="J48" i="66"/>
  <c r="J49" i="66" s="1"/>
  <c r="J41" i="66"/>
  <c r="H39" i="66"/>
  <c r="H40" i="66" s="1"/>
  <c r="G39" i="66"/>
  <c r="F39" i="66"/>
  <c r="E39" i="66"/>
  <c r="I38" i="66"/>
  <c r="J38" i="66" s="1"/>
  <c r="I37" i="66"/>
  <c r="J37" i="66" s="1"/>
  <c r="I35" i="66"/>
  <c r="J35" i="66" s="1"/>
  <c r="I34" i="66"/>
  <c r="J34" i="66" s="1"/>
  <c r="H12" i="66"/>
  <c r="G12" i="66"/>
  <c r="F12" i="66"/>
  <c r="E12" i="66"/>
  <c r="I11" i="66"/>
  <c r="J11" i="66" s="1"/>
  <c r="I10" i="66"/>
  <c r="J10" i="66" s="1"/>
  <c r="I9" i="66"/>
  <c r="I92" i="66" l="1"/>
  <c r="I12" i="66"/>
  <c r="J39" i="66"/>
  <c r="I51" i="66" s="1"/>
  <c r="I39" i="66"/>
  <c r="I40" i="66" s="1"/>
  <c r="J40" i="66" s="1"/>
  <c r="J68" i="66"/>
  <c r="J92" i="66" s="1"/>
  <c r="J9" i="66"/>
  <c r="J12" i="66" s="1"/>
  <c r="I14" i="66" s="1"/>
  <c r="M30" i="61" l="1"/>
  <c r="L30" i="61"/>
  <c r="M19" i="61"/>
  <c r="L19" i="61"/>
  <c r="E28" i="38" l="1"/>
  <c r="E13" i="38"/>
  <c r="D47" i="38" l="1"/>
  <c r="E32" i="38"/>
  <c r="D46" i="38"/>
  <c r="E17" i="38"/>
  <c r="M10" i="61" l="1"/>
  <c r="L10" i="61"/>
  <c r="C47" i="38" l="1"/>
  <c r="D55" i="38" l="1"/>
  <c r="E54" i="38"/>
  <c r="E52" i="38"/>
  <c r="D48" i="38" l="1"/>
  <c r="D58" i="38"/>
  <c r="D59" i="38"/>
  <c r="D60" i="38" l="1"/>
  <c r="C53" i="38"/>
  <c r="E53" i="38" s="1"/>
  <c r="C51" i="38"/>
  <c r="E37" i="38"/>
  <c r="E47" i="38"/>
  <c r="C46" i="38" l="1"/>
  <c r="C55" i="38"/>
  <c r="E51" i="38"/>
  <c r="E55" i="38" s="1"/>
  <c r="E59" i="38"/>
  <c r="C59" i="38"/>
  <c r="E46" i="38" l="1"/>
  <c r="C48" i="38"/>
  <c r="C58" i="38"/>
  <c r="C60" i="38" s="1"/>
  <c r="E58" i="38" l="1"/>
  <c r="E60" i="38" s="1"/>
  <c r="E48" i="38"/>
</calcChain>
</file>

<file path=xl/sharedStrings.xml><?xml version="1.0" encoding="utf-8"?>
<sst xmlns="http://schemas.openxmlformats.org/spreadsheetml/2006/main" count="346" uniqueCount="169">
  <si>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</si>
  <si>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</si>
  <si>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</si>
  <si>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</si>
  <si>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</si>
  <si>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</si>
  <si>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</si>
  <si>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</si>
  <si>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</si>
  <si>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</si>
  <si>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</si>
  <si>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</si>
  <si>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</si>
  <si>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</si>
  <si>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</si>
  <si>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</si>
  <si>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</si>
  <si>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</si>
  <si>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</si>
  <si>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</si>
  <si>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</si>
  <si>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</si>
  <si>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</si>
  <si>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</si>
  <si>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</si>
  <si>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</si>
  <si>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</si>
  <si>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</si>
  <si>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</si>
  <si>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</si>
  <si>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</si>
  <si>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</si>
  <si>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</si>
  <si>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</si>
  <si>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</si>
  <si>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</si>
  <si>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</si>
  <si>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</si>
  <si>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</si>
  <si>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</si>
  <si>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</si>
  <si>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</si>
  <si>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</si>
  <si>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</si>
  <si>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</si>
  <si>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</si>
  <si>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</si>
  <si>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</si>
  <si>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</si>
  <si>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</si>
  <si>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</si>
  <si>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</si>
  <si>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</si>
  <si>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</si>
  <si>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</si>
  <si>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</si>
  <si>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</si>
  <si>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</si>
  <si>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</si>
  <si>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</si>
  <si>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</si>
  <si>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Úpravený rozpočet 2023</t>
  </si>
  <si>
    <t>Stav k 31.12.2023 (skutečnost)</t>
  </si>
  <si>
    <t>6xxx</t>
  </si>
  <si>
    <t>Neinvestiční výdaje (5xxx)</t>
  </si>
  <si>
    <t>Investiční výdaje (6xxx)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</si>
  <si>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</si>
  <si>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</si>
  <si>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</si>
  <si>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</si>
  <si>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ROZPOČET na ROK 2024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</si>
  <si>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</si>
  <si>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</si>
  <si>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27.03.2024: </t>
    </r>
  </si>
  <si>
    <t>PŘÍJMY 2024 celkem (+)</t>
  </si>
  <si>
    <t>VÝDAJE 2024 celkem (-)</t>
  </si>
  <si>
    <t>Rozpočet  schválený 2024</t>
  </si>
  <si>
    <t>Pardubický kraj - příspěvek na dopravní obslužnost na rok 2024</t>
  </si>
  <si>
    <t>KIDSOK - příspěvek na dopravní obslužnost na rok 2024</t>
  </si>
  <si>
    <t>Investiční transfery spolkům</t>
  </si>
  <si>
    <t>Sdružení místních samospráv ČR, z. s. - členský příspěvek na rok 2024</t>
  </si>
  <si>
    <t>Svaz knihovníků a informačních pracovníků - členský příspěvek 2024</t>
  </si>
  <si>
    <t>ZŠ a MŠ Štíty - příspěvek na provoz ZŠ  a MŠ od zřizovatele na rok 2024</t>
  </si>
  <si>
    <t>Asociace turistických informačních center - člen.příspěvek na rok 2024</t>
  </si>
  <si>
    <t>Město Zábřeh - za řešení přestupků roku 2024</t>
  </si>
  <si>
    <t>MAS Horní Pomoraví, o.p.s. - členský příspěvek v za rok 2024</t>
  </si>
  <si>
    <t>SVOL, komora obecních lesů - členský příspěvek na rok 2024</t>
  </si>
  <si>
    <t>SDRUŽENÍ CESTOVNÍHO RUCHU Jeseníky - člen.příspěvek na rok 2024</t>
  </si>
  <si>
    <t>Mikroregion Zábřežsko - členský příspěvek za rok 2024</t>
  </si>
  <si>
    <t>Junák - český skaut, spolek - fin.dar na činnost skautského oddílu Hledači Štíty</t>
  </si>
  <si>
    <t>Crhovská chasa - fin.dar na pořádání spol., kultur. a sport. akcí v roce 2024</t>
  </si>
  <si>
    <t>Klub seniorů Štíty, z.s. - fin.dar na pořádání poznávacích zájezdů, ... v roce 2024</t>
  </si>
  <si>
    <t xml:space="preserve">SH ČMS - Sbor dobrovolných hasičů Horní Studénky - finanční dar na dofinancování nákupu překážek pro požární sport SDH Horní Studénky v roce 2024 </t>
  </si>
  <si>
    <t>Neinvestiční transfery zřízeným přísp.org.</t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</si>
  <si>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</si>
  <si>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</si>
  <si>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954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OP Zaměstnanost plus)</t>
    </r>
  </si>
  <si>
    <t>Dary fyzickým osobám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</si>
  <si>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</si>
  <si>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</si>
  <si>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</si>
  <si>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1/2024 - RMě Štíty č. 36 dne 24.04.2024: </t>
    </r>
  </si>
  <si>
    <t>Rozpočtové změny 2024</t>
  </si>
  <si>
    <t>Rozpočet upravený 2024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</si>
  <si>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</si>
  <si>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</si>
  <si>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</si>
  <si>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</si>
  <si>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</si>
  <si>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</si>
  <si>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</si>
  <si>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</si>
  <si>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</si>
  <si>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</si>
  <si>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</si>
  <si>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</si>
  <si>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</si>
  <si>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</si>
  <si>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</si>
  <si>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</si>
  <si>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</si>
  <si>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</si>
  <si>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003xxx</t>
  </si>
  <si>
    <t>VPP - výdaje hrazené z účelové neinvestiční dotace (EU)</t>
  </si>
  <si>
    <t>231</t>
  </si>
  <si>
    <t>0</t>
  </si>
  <si>
    <t>VPP - výdaje hrazené z účelové neinvestiční dotace (SR)</t>
  </si>
  <si>
    <t>Celkem</t>
  </si>
  <si>
    <t xml:space="preserve">I. (Změna) Neinvestiční dotace na VEŘEJNĚ PROSPĚŠNÉ PRÁCE (VPP) - SPOLEČENSKY ÚČELNÉ PRACOVNÍ MÍSTO - dotace EU a SR - Úřad práce Šumperk </t>
  </si>
  <si>
    <t>144513022</t>
  </si>
  <si>
    <t>144113022</t>
  </si>
  <si>
    <t>ROZPOČTOVÉ OPATŘENÍ aktuální</t>
  </si>
  <si>
    <t>¯</t>
  </si>
  <si>
    <t>Rozpočtové změny 2024 celkem</t>
  </si>
  <si>
    <t>ROZPOČET UPRAVENÝ na ROK 2024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</si>
  <si>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</si>
  <si>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 xml:space="preserve">SH ČMS - Sbor dobrovolných hasičů Crhov - finanční dar na částečné pokrytí nákladů na stavební úpravy (opravy) hasičské zbrojnice v Crhově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</si>
  <si>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2/2024 - RMě Štíty č. 38 dne 29.05.2024: </t>
    </r>
  </si>
  <si>
    <t>4122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</si>
  <si>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3/2024 - ZMě Štíty č. 12 dne 19.06.2024: </t>
    </r>
  </si>
  <si>
    <t>TJ SOKOL Štíty, spolek - transfery na činnost roku 2024 vč. navýšení dle dodatku č.1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</si>
  <si>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4/2024 - RMě Štíty č. 41 dne 31.07.2024: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</si>
  <si>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5/2024 - RMě Štíty č. 42 dne 28.08.2024: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</si>
  <si>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6/2024 - ZMě Štíty č. 13 dne 18.09.2024: </t>
    </r>
  </si>
  <si>
    <t>Neinvestiční transfery církvím a náboženským společnostem</t>
  </si>
  <si>
    <r>
      <t xml:space="preserve">Římskokatolická farnost Štíty - finanční dar </t>
    </r>
    <r>
      <rPr>
        <sz val="6"/>
        <rFont val="Times New Roman"/>
        <family val="1"/>
        <charset val="238"/>
      </rPr>
      <t>(výtěžek z dobrovolného vstupného z koncertu v kostele)</t>
    </r>
  </si>
  <si>
    <t xml:space="preserve">MAS Horní Pomoraví o.p.s. - projekt "SECAP Horní Pomoraví" - akční plán pro udržitelnou energii a klima - finanční podíl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</si>
  <si>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7/2024 - RMě Štíty č. 46 dne 30.10.2024: </t>
    </r>
  </si>
  <si>
    <t>Účelová neinvestiční dotace na VPP za 11/2024 - evropský podíl 76,73% (EU)</t>
  </si>
  <si>
    <t>Účelová neinvestiční dotace na VPP za 11/2024 - národní podíl 23,27% (SR)</t>
  </si>
  <si>
    <t>Ost. neinv.transfery nezisk.a pod.org.</t>
  </si>
  <si>
    <t xml:space="preserve">Veteran Car Club Červená Voda - finační dar na pok. nákl. na pořádání závodu veteránů </t>
  </si>
  <si>
    <t xml:space="preserve">Habermann Lubomír - finanční dar na pokr. nákl. na odstranění následků po záplavách </t>
  </si>
  <si>
    <t>Ostatní neinv.transfery veř.rozp.úz.úr.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</si>
  <si>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8/2024 - RMě Štíty č. 48 dne 27.11.2024: </t>
    </r>
  </si>
  <si>
    <t>Účel.neinv.dotace - Průtokový transfer pro ZŠ a MŠ Štíty - "Příspěvky na obědy do škol v Olomouckém kraji"</t>
  </si>
  <si>
    <t>IX. Průtokový transfer pro ZŠ a MŠ Štíty - "Příspěvky na obědy do škol v Olomouckém kraji" - Olomoucký kraj</t>
  </si>
  <si>
    <t>144500881</t>
  </si>
  <si>
    <t>144100880</t>
  </si>
  <si>
    <t>003119</t>
  </si>
  <si>
    <t>5336</t>
  </si>
  <si>
    <t>880</t>
  </si>
  <si>
    <t>VRATKA nevyčerpané části ND - Průtokový transfer pro ZŠ a MŠ Štíty - "Příspěvky na obědy do škol v Ol.kraji"</t>
  </si>
  <si>
    <t>881</t>
  </si>
  <si>
    <t>954</t>
  </si>
  <si>
    <t>RS (změna) Průtokový transfer pro ZŠ a MŠ Štíty - "Příspěvky na obědy do škol v Olomouckém kraji" - VRATKA nevyčerpaných částí ND - Olomoucký kraj</t>
  </si>
  <si>
    <t>RO č. 8/2024</t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</si>
  <si>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144100880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</si>
  <si>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144500881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</si>
</sst>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rgb="FF000080"/>
      <name val="Times New Roman"/>
      <family val="1"/>
      <charset val="238"/>
    </font>
    <font>
      <sz val="1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name val="Times New Roman"/>
      <family val="1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7.5"/>
      <color indexed="8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indexed="47"/>
      </patternFill>
    </fill>
  </fills>
  <borders count="14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indexed="64"/>
      </left>
      <right style="medium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8" fillId="0" borderId="0"/>
  </cellStyleXfs>
  <cellXfs count="369">
    <xf numFmtId="0" fontId="0" fillId="0" borderId="0" xfId="0"/>
    <xf numFmtId="0" fontId="2" fillId="0" borderId="0" xfId="1"/>
    <xf numFmtId="0" fontId="8" fillId="0" borderId="0" xfId="0" applyFont="1"/>
    <xf numFmtId="0" fontId="10" fillId="0" borderId="0" xfId="0" applyFont="1"/>
    <xf numFmtId="2" fontId="11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2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5" fontId="15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justify" vertical="center"/>
    </xf>
    <xf numFmtId="0" fontId="20" fillId="0" borderId="0" xfId="0" applyFont="1" applyFill="1" applyAlignment="1" applyProtection="1">
      <alignment vertical="center"/>
    </xf>
    <xf numFmtId="165" fontId="12" fillId="5" borderId="12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justify" vertical="center"/>
    </xf>
    <xf numFmtId="165" fontId="12" fillId="5" borderId="0" xfId="0" applyNumberFormat="1" applyFont="1" applyFill="1" applyAlignment="1" applyProtection="1">
      <alignment vertical="center"/>
    </xf>
    <xf numFmtId="165" fontId="12" fillId="5" borderId="0" xfId="0" applyNumberFormat="1" applyFont="1" applyFill="1" applyProtection="1"/>
    <xf numFmtId="3" fontId="26" fillId="6" borderId="13" xfId="0" applyNumberFormat="1" applyFont="1" applyFill="1" applyBorder="1" applyAlignment="1" applyProtection="1">
      <alignment horizontal="center" vertical="center" wrapText="1"/>
    </xf>
    <xf numFmtId="165" fontId="28" fillId="5" borderId="15" xfId="0" applyNumberFormat="1" applyFont="1" applyFill="1" applyBorder="1" applyAlignment="1" applyProtection="1">
      <alignment vertical="center" wrapText="1"/>
    </xf>
    <xf numFmtId="165" fontId="28" fillId="5" borderId="16" xfId="0" applyNumberFormat="1" applyFont="1" applyFill="1" applyBorder="1" applyAlignment="1" applyProtection="1">
      <alignment vertical="center" wrapText="1"/>
    </xf>
    <xf numFmtId="165" fontId="23" fillId="6" borderId="13" xfId="0" applyNumberFormat="1" applyFont="1" applyFill="1" applyBorder="1" applyAlignment="1" applyProtection="1">
      <alignment vertical="center" wrapText="1"/>
    </xf>
    <xf numFmtId="0" fontId="29" fillId="0" borderId="12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4" xfId="0" applyFont="1" applyFill="1" applyBorder="1" applyAlignment="1" applyProtection="1">
      <alignment vertical="center"/>
    </xf>
    <xf numFmtId="0" fontId="28" fillId="0" borderId="17" xfId="0" applyFont="1" applyFill="1" applyBorder="1" applyAlignment="1" applyProtection="1">
      <alignment vertical="center" wrapText="1"/>
    </xf>
    <xf numFmtId="165" fontId="28" fillId="5" borderId="18" xfId="0" applyNumberFormat="1" applyFont="1" applyFill="1" applyBorder="1" applyAlignment="1" applyProtection="1">
      <alignment horizontal="right" vertical="center" wrapText="1"/>
    </xf>
    <xf numFmtId="0" fontId="28" fillId="0" borderId="8" xfId="0" applyFont="1" applyFill="1" applyBorder="1" applyAlignment="1" applyProtection="1">
      <alignment vertical="center"/>
    </xf>
    <xf numFmtId="0" fontId="28" fillId="0" borderId="19" xfId="0" applyFont="1" applyFill="1" applyBorder="1" applyAlignment="1" applyProtection="1">
      <alignment vertical="center" wrapText="1"/>
    </xf>
    <xf numFmtId="165" fontId="28" fillId="0" borderId="14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20" xfId="0" applyNumberFormat="1" applyFont="1" applyFill="1" applyBorder="1" applyAlignment="1" applyProtection="1">
      <alignment vertical="center" wrapText="1"/>
    </xf>
    <xf numFmtId="165" fontId="28" fillId="5" borderId="21" xfId="0" applyNumberFormat="1" applyFont="1" applyFill="1" applyBorder="1" applyAlignment="1" applyProtection="1">
      <alignment vertical="center" wrapText="1"/>
    </xf>
    <xf numFmtId="165" fontId="23" fillId="6" borderId="13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1" fillId="0" borderId="0" xfId="0" applyFont="1"/>
    <xf numFmtId="0" fontId="47" fillId="0" borderId="0" xfId="0" applyFont="1"/>
    <xf numFmtId="2" fontId="45" fillId="0" borderId="0" xfId="0" applyNumberFormat="1" applyFont="1" applyAlignment="1">
      <alignment horizontal="left" vertical="center"/>
    </xf>
    <xf numFmtId="2" fontId="48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1" fillId="0" borderId="0" xfId="1" applyNumberFormat="1" applyFont="1" applyAlignment="1">
      <alignment vertical="center"/>
    </xf>
    <xf numFmtId="0" fontId="57" fillId="0" borderId="0" xfId="1" applyFont="1"/>
    <xf numFmtId="164" fontId="58" fillId="11" borderId="24" xfId="3" applyNumberFormat="1" applyFont="1" applyFill="1" applyBorder="1" applyAlignment="1">
      <alignment vertical="center"/>
    </xf>
    <xf numFmtId="49" fontId="28" fillId="0" borderId="0" xfId="3" applyNumberFormat="1" applyFont="1" applyAlignment="1">
      <alignment vertical="center" wrapText="1"/>
    </xf>
    <xf numFmtId="164" fontId="42" fillId="0" borderId="0" xfId="3" applyNumberFormat="1" applyFont="1" applyAlignment="1">
      <alignment horizontal="right" vertical="center" wrapText="1"/>
    </xf>
    <xf numFmtId="164" fontId="60" fillId="0" borderId="0" xfId="3" applyNumberFormat="1" applyFont="1" applyAlignment="1">
      <alignment vertical="center"/>
    </xf>
    <xf numFmtId="164" fontId="26" fillId="0" borderId="0" xfId="3" applyNumberFormat="1" applyFont="1" applyAlignment="1">
      <alignment vertical="center" wrapText="1"/>
    </xf>
    <xf numFmtId="164" fontId="44" fillId="11" borderId="7" xfId="3" applyNumberFormat="1" applyFont="1" applyFill="1" applyBorder="1" applyAlignment="1">
      <alignment vertical="center" wrapText="1"/>
    </xf>
    <xf numFmtId="164" fontId="61" fillId="11" borderId="7" xfId="3" applyNumberFormat="1" applyFont="1" applyFill="1" applyBorder="1" applyAlignment="1">
      <alignment vertical="center" wrapText="1"/>
    </xf>
    <xf numFmtId="165" fontId="5" fillId="5" borderId="18" xfId="0" applyNumberFormat="1" applyFont="1" applyFill="1" applyBorder="1" applyAlignment="1" applyProtection="1">
      <alignment horizontal="right" vertical="center" wrapText="1"/>
    </xf>
    <xf numFmtId="165" fontId="5" fillId="5" borderId="18" xfId="0" applyNumberFormat="1" applyFont="1" applyFill="1" applyBorder="1" applyAlignment="1" applyProtection="1">
      <alignment vertical="center" wrapText="1"/>
    </xf>
    <xf numFmtId="2" fontId="52" fillId="2" borderId="9" xfId="0" applyNumberFormat="1" applyFont="1" applyFill="1" applyBorder="1" applyAlignment="1">
      <alignment horizontal="left" vertical="center" wrapText="1"/>
    </xf>
    <xf numFmtId="2" fontId="53" fillId="2" borderId="47" xfId="0" applyNumberFormat="1" applyFont="1" applyFill="1" applyBorder="1" applyAlignment="1">
      <alignment horizontal="center" vertical="center" wrapText="1"/>
    </xf>
    <xf numFmtId="164" fontId="64" fillId="2" borderId="10" xfId="0" applyNumberFormat="1" applyFont="1" applyFill="1" applyBorder="1" applyAlignment="1">
      <alignment horizontal="right" vertical="center" wrapText="1"/>
    </xf>
    <xf numFmtId="164" fontId="58" fillId="2" borderId="11" xfId="0" applyNumberFormat="1" applyFont="1" applyFill="1" applyBorder="1" applyAlignment="1">
      <alignment horizontal="right" vertical="center" wrapText="1"/>
    </xf>
    <xf numFmtId="49" fontId="65" fillId="4" borderId="39" xfId="0" applyNumberFormat="1" applyFont="1" applyFill="1" applyBorder="1" applyAlignment="1">
      <alignment horizontal="left" vertical="center"/>
    </xf>
    <xf numFmtId="2" fontId="66" fillId="4" borderId="44" xfId="0" applyNumberFormat="1" applyFont="1" applyFill="1" applyBorder="1" applyAlignment="1">
      <alignment horizontal="left" vertical="center"/>
    </xf>
    <xf numFmtId="164" fontId="5" fillId="4" borderId="22" xfId="0" applyNumberFormat="1" applyFont="1" applyFill="1" applyBorder="1" applyAlignment="1">
      <alignment horizontal="right" vertical="center"/>
    </xf>
    <xf numFmtId="164" fontId="58" fillId="4" borderId="40" xfId="0" applyNumberFormat="1" applyFont="1" applyFill="1" applyBorder="1" applyAlignment="1">
      <alignment horizontal="right" vertical="center"/>
    </xf>
    <xf numFmtId="49" fontId="65" fillId="4" borderId="4" xfId="0" applyNumberFormat="1" applyFont="1" applyFill="1" applyBorder="1" applyAlignment="1">
      <alignment horizontal="left" vertical="center"/>
    </xf>
    <xf numFmtId="2" fontId="66" fillId="4" borderId="17" xfId="0" applyNumberFormat="1" applyFont="1" applyFill="1" applyBorder="1" applyAlignment="1">
      <alignment vertical="center"/>
    </xf>
    <xf numFmtId="2" fontId="66" fillId="4" borderId="51" xfId="0" applyNumberFormat="1" applyFont="1" applyFill="1" applyBorder="1" applyAlignment="1">
      <alignment vertical="center"/>
    </xf>
    <xf numFmtId="2" fontId="66" fillId="4" borderId="45" xfId="0" applyNumberFormat="1" applyFont="1" applyFill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8" fillId="4" borderId="6" xfId="0" applyNumberFormat="1" applyFont="1" applyFill="1" applyBorder="1" applyAlignment="1">
      <alignment horizontal="right" vertical="center"/>
    </xf>
    <xf numFmtId="2" fontId="67" fillId="4" borderId="51" xfId="0" applyNumberFormat="1" applyFont="1" applyFill="1" applyBorder="1" applyAlignment="1">
      <alignment vertical="center"/>
    </xf>
    <xf numFmtId="2" fontId="67" fillId="4" borderId="45" xfId="0" applyNumberFormat="1" applyFont="1" applyFill="1" applyBorder="1" applyAlignment="1">
      <alignment horizontal="left" vertical="center"/>
    </xf>
    <xf numFmtId="49" fontId="65" fillId="4" borderId="37" xfId="0" applyNumberFormat="1" applyFont="1" applyFill="1" applyBorder="1" applyAlignment="1">
      <alignment horizontal="left" vertical="center"/>
    </xf>
    <xf numFmtId="2" fontId="66" fillId="4" borderId="56" xfId="0" applyNumberFormat="1" applyFont="1" applyFill="1" applyBorder="1" applyAlignment="1">
      <alignment vertical="center"/>
    </xf>
    <xf numFmtId="2" fontId="66" fillId="4" borderId="57" xfId="0" applyNumberFormat="1" applyFont="1" applyFill="1" applyBorder="1" applyAlignment="1">
      <alignment vertical="center"/>
    </xf>
    <xf numFmtId="2" fontId="66" fillId="4" borderId="46" xfId="0" applyNumberFormat="1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8" fillId="4" borderId="38" xfId="0" applyNumberFormat="1" applyFont="1" applyFill="1" applyBorder="1" applyAlignment="1">
      <alignment horizontal="right" vertical="center"/>
    </xf>
    <xf numFmtId="164" fontId="68" fillId="10" borderId="34" xfId="0" applyNumberFormat="1" applyFont="1" applyFill="1" applyBorder="1" applyAlignment="1">
      <alignment vertical="center" wrapText="1"/>
    </xf>
    <xf numFmtId="164" fontId="69" fillId="10" borderId="42" xfId="0" applyNumberFormat="1" applyFont="1" applyFill="1" applyBorder="1" applyAlignment="1">
      <alignment vertical="center" wrapText="1"/>
    </xf>
    <xf numFmtId="164" fontId="69" fillId="4" borderId="0" xfId="0" applyNumberFormat="1" applyFont="1" applyFill="1" applyBorder="1" applyAlignment="1">
      <alignment vertical="center" wrapText="1"/>
    </xf>
    <xf numFmtId="2" fontId="55" fillId="0" borderId="0" xfId="0" applyNumberFormat="1" applyFont="1" applyBorder="1" applyAlignment="1">
      <alignment horizontal="left" vertical="center"/>
    </xf>
    <xf numFmtId="2" fontId="52" fillId="2" borderId="27" xfId="0" applyNumberFormat="1" applyFont="1" applyFill="1" applyBorder="1" applyAlignment="1">
      <alignment horizontal="left" vertical="center" wrapText="1"/>
    </xf>
    <xf numFmtId="164" fontId="28" fillId="6" borderId="22" xfId="3" applyNumberFormat="1" applyFont="1" applyFill="1" applyBorder="1" applyAlignment="1">
      <alignment vertical="center" wrapText="1"/>
    </xf>
    <xf numFmtId="164" fontId="58" fillId="6" borderId="40" xfId="3" applyNumberFormat="1" applyFont="1" applyFill="1" applyBorder="1" applyAlignment="1">
      <alignment vertical="center"/>
    </xf>
    <xf numFmtId="0" fontId="46" fillId="4" borderId="0" xfId="0" applyFont="1" applyFill="1" applyBorder="1" applyAlignment="1">
      <alignment vertical="center" wrapText="1"/>
    </xf>
    <xf numFmtId="164" fontId="58" fillId="4" borderId="0" xfId="0" applyNumberFormat="1" applyFont="1" applyFill="1" applyBorder="1" applyAlignment="1">
      <alignment horizontal="right" vertical="center" wrapText="1"/>
    </xf>
    <xf numFmtId="2" fontId="71" fillId="0" borderId="0" xfId="0" applyNumberFormat="1" applyFont="1" applyAlignment="1">
      <alignment vertical="center"/>
    </xf>
    <xf numFmtId="2" fontId="47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1" fillId="0" borderId="0" xfId="0" applyNumberFormat="1" applyFont="1" applyAlignment="1">
      <alignment vertical="center"/>
    </xf>
    <xf numFmtId="2" fontId="74" fillId="0" borderId="0" xfId="0" applyNumberFormat="1" applyFont="1" applyAlignment="1">
      <alignment vertical="center"/>
    </xf>
    <xf numFmtId="164" fontId="63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2" fontId="53" fillId="2" borderId="26" xfId="0" applyNumberFormat="1" applyFont="1" applyFill="1" applyBorder="1" applyAlignment="1">
      <alignment horizontal="left" vertical="center" wrapText="1"/>
    </xf>
    <xf numFmtId="164" fontId="76" fillId="2" borderId="25" xfId="0" applyNumberFormat="1" applyFont="1" applyFill="1" applyBorder="1" applyAlignment="1">
      <alignment horizontal="right" vertical="center" wrapText="1"/>
    </xf>
    <xf numFmtId="0" fontId="30" fillId="4" borderId="29" xfId="0" applyFont="1" applyFill="1" applyBorder="1" applyAlignment="1">
      <alignment vertical="center" wrapText="1"/>
    </xf>
    <xf numFmtId="164" fontId="7" fillId="4" borderId="54" xfId="0" applyNumberFormat="1" applyFont="1" applyFill="1" applyBorder="1" applyAlignment="1">
      <alignment vertical="center"/>
    </xf>
    <xf numFmtId="49" fontId="44" fillId="6" borderId="39" xfId="3" applyNumberFormat="1" applyFont="1" applyFill="1" applyBorder="1" applyAlignment="1">
      <alignment horizontal="left" vertical="center" wrapText="1"/>
    </xf>
    <xf numFmtId="49" fontId="43" fillId="6" borderId="12" xfId="3" applyNumberFormat="1" applyFont="1" applyFill="1" applyBorder="1" applyAlignment="1">
      <alignment horizontal="left" vertical="center" wrapText="1"/>
    </xf>
    <xf numFmtId="0" fontId="61" fillId="4" borderId="62" xfId="0" applyFont="1" applyFill="1" applyBorder="1" applyAlignment="1">
      <alignment horizontal="left" vertical="center" wrapText="1"/>
    </xf>
    <xf numFmtId="0" fontId="62" fillId="4" borderId="29" xfId="0" applyFont="1" applyFill="1" applyBorder="1" applyAlignment="1">
      <alignment horizontal="left" vertical="center" wrapText="1"/>
    </xf>
    <xf numFmtId="0" fontId="61" fillId="4" borderId="63" xfId="0" applyFont="1" applyFill="1" applyBorder="1" applyAlignment="1">
      <alignment horizontal="left" vertical="center" wrapText="1"/>
    </xf>
    <xf numFmtId="0" fontId="62" fillId="4" borderId="64" xfId="0" applyFont="1" applyFill="1" applyBorder="1" applyAlignment="1">
      <alignment horizontal="left" vertical="center" wrapText="1"/>
    </xf>
    <xf numFmtId="0" fontId="30" fillId="4" borderId="64" xfId="0" applyFont="1" applyFill="1" applyBorder="1" applyAlignment="1">
      <alignment vertical="center" wrapText="1"/>
    </xf>
    <xf numFmtId="164" fontId="7" fillId="4" borderId="67" xfId="0" applyNumberFormat="1" applyFont="1" applyFill="1" applyBorder="1" applyAlignment="1">
      <alignment vertical="center"/>
    </xf>
    <xf numFmtId="0" fontId="30" fillId="4" borderId="32" xfId="0" applyFont="1" applyFill="1" applyBorder="1" applyAlignment="1">
      <alignment vertical="center" wrapText="1"/>
    </xf>
    <xf numFmtId="164" fontId="7" fillId="4" borderId="6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61" fillId="11" borderId="22" xfId="3" applyNumberFormat="1" applyFont="1" applyFill="1" applyBorder="1" applyAlignment="1">
      <alignment vertical="center" wrapText="1"/>
    </xf>
    <xf numFmtId="164" fontId="58" fillId="11" borderId="23" xfId="3" applyNumberFormat="1" applyFont="1" applyFill="1" applyBorder="1" applyAlignment="1">
      <alignment vertical="center"/>
    </xf>
    <xf numFmtId="164" fontId="78" fillId="4" borderId="0" xfId="0" applyNumberFormat="1" applyFont="1" applyFill="1" applyBorder="1" applyAlignment="1">
      <alignment vertical="center" wrapText="1"/>
    </xf>
    <xf numFmtId="164" fontId="55" fillId="4" borderId="54" xfId="0" applyNumberFormat="1" applyFont="1" applyFill="1" applyBorder="1" applyAlignment="1">
      <alignment vertical="center"/>
    </xf>
    <xf numFmtId="0" fontId="61" fillId="4" borderId="61" xfId="0" applyFont="1" applyFill="1" applyBorder="1" applyAlignment="1">
      <alignment horizontal="left" vertical="center" wrapText="1"/>
    </xf>
    <xf numFmtId="0" fontId="62" fillId="4" borderId="32" xfId="0" applyFont="1" applyFill="1" applyBorder="1" applyAlignment="1">
      <alignment horizontal="left" vertical="center" wrapText="1"/>
    </xf>
    <xf numFmtId="0" fontId="80" fillId="4" borderId="0" xfId="2" applyFont="1" applyFill="1" applyAlignment="1">
      <alignment vertical="center"/>
    </xf>
    <xf numFmtId="0" fontId="6" fillId="4" borderId="0" xfId="2" applyFill="1" applyAlignment="1">
      <alignment vertical="center"/>
    </xf>
    <xf numFmtId="165" fontId="12" fillId="4" borderId="0" xfId="2" applyNumberFormat="1" applyFont="1" applyFill="1" applyAlignment="1">
      <alignment vertical="center"/>
    </xf>
    <xf numFmtId="165" fontId="12" fillId="4" borderId="0" xfId="0" applyNumberFormat="1" applyFont="1" applyFill="1" applyAlignment="1" applyProtection="1">
      <alignment vertical="center"/>
    </xf>
    <xf numFmtId="0" fontId="82" fillId="4" borderId="83" xfId="2" applyFont="1" applyFill="1" applyBorder="1" applyAlignment="1">
      <alignment vertical="center"/>
    </xf>
    <xf numFmtId="0" fontId="83" fillId="4" borderId="83" xfId="2" applyFont="1" applyFill="1" applyBorder="1" applyAlignment="1">
      <alignment vertical="center"/>
    </xf>
    <xf numFmtId="0" fontId="84" fillId="4" borderId="83" xfId="2" applyFont="1" applyFill="1" applyBorder="1" applyAlignment="1">
      <alignment vertical="center"/>
    </xf>
    <xf numFmtId="3" fontId="26" fillId="6" borderId="25" xfId="0" applyNumberFormat="1" applyFont="1" applyFill="1" applyBorder="1" applyAlignment="1" applyProtection="1">
      <alignment horizontal="center" vertical="center" wrapText="1"/>
    </xf>
    <xf numFmtId="165" fontId="5" fillId="14" borderId="84" xfId="2" applyNumberFormat="1" applyFont="1" applyFill="1" applyBorder="1" applyAlignment="1">
      <alignment vertical="center" wrapText="1"/>
    </xf>
    <xf numFmtId="165" fontId="23" fillId="6" borderId="25" xfId="0" applyNumberFormat="1" applyFont="1" applyFill="1" applyBorder="1" applyAlignment="1" applyProtection="1">
      <alignment vertical="center" wrapText="1"/>
    </xf>
    <xf numFmtId="0" fontId="29" fillId="5" borderId="0" xfId="0" applyFont="1" applyFill="1" applyBorder="1" applyAlignment="1" applyProtection="1">
      <alignment horizontal="center" vertical="center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8" fillId="5" borderId="85" xfId="0" applyNumberFormat="1" applyFont="1" applyFill="1" applyBorder="1" applyAlignment="1" applyProtection="1">
      <alignment vertical="center" wrapText="1"/>
    </xf>
    <xf numFmtId="165" fontId="28" fillId="5" borderId="86" xfId="0" applyNumberFormat="1" applyFont="1" applyFill="1" applyBorder="1" applyAlignment="1" applyProtection="1">
      <alignment vertical="center" wrapText="1"/>
    </xf>
    <xf numFmtId="165" fontId="23" fillId="6" borderId="25" xfId="0" applyNumberFormat="1" applyFont="1" applyFill="1" applyBorder="1" applyAlignment="1" applyProtection="1">
      <alignment vertical="center"/>
    </xf>
    <xf numFmtId="49" fontId="85" fillId="0" borderId="0" xfId="0" applyNumberFormat="1" applyFont="1" applyAlignment="1">
      <alignment horizontal="left" vertical="center"/>
    </xf>
    <xf numFmtId="49" fontId="87" fillId="0" borderId="0" xfId="0" applyNumberFormat="1" applyFont="1" applyAlignment="1">
      <alignment horizontal="center" vertical="center"/>
    </xf>
    <xf numFmtId="49" fontId="88" fillId="0" borderId="0" xfId="0" applyNumberFormat="1" applyFont="1" applyAlignment="1">
      <alignment horizontal="center" vertical="center"/>
    </xf>
    <xf numFmtId="49" fontId="89" fillId="0" borderId="0" xfId="1" applyNumberFormat="1" applyFont="1" applyAlignment="1">
      <alignment horizontal="center" vertical="center"/>
    </xf>
    <xf numFmtId="4" fontId="89" fillId="0" borderId="0" xfId="1" applyNumberFormat="1" applyFont="1" applyAlignment="1">
      <alignment vertical="center"/>
    </xf>
    <xf numFmtId="0" fontId="89" fillId="0" borderId="0" xfId="1" applyFont="1" applyAlignment="1">
      <alignment vertical="center"/>
    </xf>
    <xf numFmtId="49" fontId="90" fillId="0" borderId="0" xfId="2" applyNumberFormat="1" applyFont="1" applyFill="1" applyBorder="1" applyAlignment="1">
      <alignment vertical="center"/>
    </xf>
    <xf numFmtId="49" fontId="91" fillId="0" borderId="0" xfId="2" applyNumberFormat="1" applyFont="1" applyAlignment="1">
      <alignment horizontal="center" vertical="center"/>
    </xf>
    <xf numFmtId="49" fontId="92" fillId="0" borderId="0" xfId="7" applyNumberFormat="1" applyFont="1" applyAlignment="1">
      <alignment horizontal="center" vertical="center"/>
    </xf>
    <xf numFmtId="4" fontId="92" fillId="0" borderId="0" xfId="7" applyNumberFormat="1" applyFont="1" applyAlignment="1">
      <alignment vertical="center"/>
    </xf>
    <xf numFmtId="0" fontId="92" fillId="0" borderId="0" xfId="7" applyFont="1" applyAlignment="1">
      <alignment vertical="center"/>
    </xf>
    <xf numFmtId="49" fontId="93" fillId="15" borderId="91" xfId="2" applyNumberFormat="1" applyFont="1" applyFill="1" applyBorder="1" applyAlignment="1">
      <alignment horizontal="center" vertical="center"/>
    </xf>
    <xf numFmtId="49" fontId="93" fillId="15" borderId="92" xfId="2" applyNumberFormat="1" applyFont="1" applyFill="1" applyBorder="1" applyAlignment="1">
      <alignment horizontal="center" vertical="center"/>
    </xf>
    <xf numFmtId="49" fontId="94" fillId="15" borderId="92" xfId="2" applyNumberFormat="1" applyFont="1" applyFill="1" applyBorder="1" applyAlignment="1">
      <alignment horizontal="center" vertical="center"/>
    </xf>
    <xf numFmtId="49" fontId="95" fillId="15" borderId="92" xfId="7" applyNumberFormat="1" applyFont="1" applyFill="1" applyBorder="1" applyAlignment="1">
      <alignment horizontal="center" vertical="center"/>
    </xf>
    <xf numFmtId="4" fontId="95" fillId="15" borderId="92" xfId="7" applyNumberFormat="1" applyFont="1" applyFill="1" applyBorder="1" applyAlignment="1">
      <alignment horizontal="center" vertical="center"/>
    </xf>
    <xf numFmtId="0" fontId="95" fillId="15" borderId="93" xfId="7" applyFont="1" applyFill="1" applyBorder="1" applyAlignment="1">
      <alignment vertical="center"/>
    </xf>
    <xf numFmtId="0" fontId="2" fillId="0" borderId="0" xfId="7"/>
    <xf numFmtId="49" fontId="96" fillId="0" borderId="94" xfId="2" applyNumberFormat="1" applyFont="1" applyFill="1" applyBorder="1" applyAlignment="1">
      <alignment horizontal="center" vertical="center"/>
    </xf>
    <xf numFmtId="49" fontId="96" fillId="0" borderId="95" xfId="2" applyNumberFormat="1" applyFont="1" applyBorder="1" applyAlignment="1">
      <alignment horizontal="center" vertical="center"/>
    </xf>
    <xf numFmtId="49" fontId="97" fillId="0" borderId="95" xfId="2" applyNumberFormat="1" applyFont="1" applyBorder="1" applyAlignment="1">
      <alignment horizontal="center" vertical="center"/>
    </xf>
    <xf numFmtId="49" fontId="97" fillId="0" borderId="96" xfId="2" applyNumberFormat="1" applyFont="1" applyBorder="1" applyAlignment="1">
      <alignment horizontal="center" vertical="center"/>
    </xf>
    <xf numFmtId="49" fontId="99" fillId="0" borderId="97" xfId="8" applyNumberFormat="1" applyFont="1" applyBorder="1"/>
    <xf numFmtId="49" fontId="99" fillId="0" borderId="95" xfId="8" applyNumberFormat="1" applyFont="1" applyBorder="1"/>
    <xf numFmtId="49" fontId="99" fillId="0" borderId="95" xfId="7" applyNumberFormat="1" applyFont="1" applyBorder="1" applyAlignment="1">
      <alignment horizontal="center" vertical="center"/>
    </xf>
    <xf numFmtId="49" fontId="99" fillId="0" borderId="98" xfId="8" applyNumberFormat="1" applyFont="1" applyBorder="1"/>
    <xf numFmtId="49" fontId="96" fillId="0" borderId="99" xfId="2" applyNumberFormat="1" applyFont="1" applyFill="1" applyBorder="1" applyAlignment="1">
      <alignment horizontal="center" vertical="center"/>
    </xf>
    <xf numFmtId="49" fontId="96" fillId="0" borderId="100" xfId="2" applyNumberFormat="1" applyFont="1" applyBorder="1" applyAlignment="1">
      <alignment horizontal="center" vertical="center"/>
    </xf>
    <xf numFmtId="49" fontId="99" fillId="0" borderId="101" xfId="8" applyNumberFormat="1" applyFont="1" applyBorder="1"/>
    <xf numFmtId="49" fontId="96" fillId="0" borderId="102" xfId="2" applyNumberFormat="1" applyFont="1" applyFill="1" applyBorder="1" applyAlignment="1">
      <alignment horizontal="center" vertical="center"/>
    </xf>
    <xf numFmtId="49" fontId="96" fillId="0" borderId="97" xfId="2" applyNumberFormat="1" applyFont="1" applyBorder="1" applyAlignment="1">
      <alignment horizontal="center" vertical="center"/>
    </xf>
    <xf numFmtId="49" fontId="97" fillId="0" borderId="97" xfId="2" applyNumberFormat="1" applyFont="1" applyBorder="1" applyAlignment="1">
      <alignment horizontal="center" vertical="center"/>
    </xf>
    <xf numFmtId="49" fontId="97" fillId="0" borderId="103" xfId="2" applyNumberFormat="1" applyFont="1" applyBorder="1" applyAlignment="1">
      <alignment horizontal="center" vertical="center"/>
    </xf>
    <xf numFmtId="49" fontId="99" fillId="0" borderId="97" xfId="7" applyNumberFormat="1" applyFont="1" applyBorder="1" applyAlignment="1">
      <alignment horizontal="center" vertical="center"/>
    </xf>
    <xf numFmtId="49" fontId="99" fillId="0" borderId="104" xfId="8" applyNumberFormat="1" applyFont="1" applyBorder="1"/>
    <xf numFmtId="49" fontId="96" fillId="0" borderId="105" xfId="2" applyNumberFormat="1" applyFont="1" applyFill="1" applyBorder="1" applyAlignment="1">
      <alignment horizontal="center" vertical="center"/>
    </xf>
    <xf numFmtId="49" fontId="96" fillId="0" borderId="106" xfId="2" applyNumberFormat="1" applyFont="1" applyBorder="1" applyAlignment="1">
      <alignment horizontal="center" vertical="center"/>
    </xf>
    <xf numFmtId="49" fontId="97" fillId="0" borderId="106" xfId="2" applyNumberFormat="1" applyFont="1" applyBorder="1" applyAlignment="1">
      <alignment horizontal="center" vertical="center"/>
    </xf>
    <xf numFmtId="49" fontId="97" fillId="0" borderId="107" xfId="2" applyNumberFormat="1" applyFont="1" applyBorder="1" applyAlignment="1">
      <alignment horizontal="center" vertical="center"/>
    </xf>
    <xf numFmtId="49" fontId="99" fillId="0" borderId="100" xfId="8" applyNumberFormat="1" applyFont="1" applyBorder="1"/>
    <xf numFmtId="49" fontId="99" fillId="0" borderId="106" xfId="7" applyNumberFormat="1" applyFont="1" applyBorder="1" applyAlignment="1">
      <alignment horizontal="center" vertical="center"/>
    </xf>
    <xf numFmtId="4" fontId="35" fillId="15" borderId="92" xfId="7" applyNumberFormat="1" applyFont="1" applyFill="1" applyBorder="1" applyAlignment="1">
      <alignment vertical="center"/>
    </xf>
    <xf numFmtId="0" fontId="35" fillId="15" borderId="93" xfId="7" applyFont="1" applyFill="1" applyBorder="1" applyAlignment="1">
      <alignment vertical="center"/>
    </xf>
    <xf numFmtId="0" fontId="35" fillId="0" borderId="0" xfId="7" applyFont="1"/>
    <xf numFmtId="49" fontId="88" fillId="0" borderId="0" xfId="0" applyNumberFormat="1" applyFont="1" applyFill="1" applyBorder="1" applyAlignment="1">
      <alignment horizontal="center" vertical="center"/>
    </xf>
    <xf numFmtId="0" fontId="101" fillId="0" borderId="0" xfId="3" applyFont="1" applyAlignment="1">
      <alignment vertical="center"/>
    </xf>
    <xf numFmtId="164" fontId="102" fillId="0" borderId="0" xfId="3" applyNumberFormat="1" applyFont="1" applyAlignment="1">
      <alignment vertical="center"/>
    </xf>
    <xf numFmtId="164" fontId="101" fillId="0" borderId="0" xfId="3" applyNumberFormat="1" applyFont="1" applyAlignment="1">
      <alignment horizontal="right" vertical="center"/>
    </xf>
    <xf numFmtId="4" fontId="2" fillId="0" borderId="0" xfId="1" applyNumberFormat="1"/>
    <xf numFmtId="2" fontId="45" fillId="0" borderId="0" xfId="0" applyNumberFormat="1" applyFont="1" applyAlignment="1">
      <alignment horizontal="left"/>
    </xf>
    <xf numFmtId="2" fontId="48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164" fontId="103" fillId="0" borderId="85" xfId="0" applyNumberFormat="1" applyFont="1" applyBorder="1" applyAlignment="1">
      <alignment horizontal="center" vertical="center" wrapText="1"/>
    </xf>
    <xf numFmtId="164" fontId="104" fillId="0" borderId="90" xfId="0" applyNumberFormat="1" applyFont="1" applyBorder="1" applyAlignment="1">
      <alignment horizontal="center" vertical="center" wrapText="1"/>
    </xf>
    <xf numFmtId="164" fontId="54" fillId="2" borderId="109" xfId="0" applyNumberFormat="1" applyFont="1" applyFill="1" applyBorder="1" applyAlignment="1">
      <alignment horizontal="center" vertical="center" wrapText="1"/>
    </xf>
    <xf numFmtId="164" fontId="54" fillId="2" borderId="110" xfId="0" applyNumberFormat="1" applyFont="1" applyFill="1" applyBorder="1" applyAlignment="1">
      <alignment horizontal="center" vertical="center" wrapText="1"/>
    </xf>
    <xf numFmtId="164" fontId="54" fillId="2" borderId="111" xfId="0" applyNumberFormat="1" applyFont="1" applyFill="1" applyBorder="1" applyAlignment="1">
      <alignment horizontal="center" vertical="center" wrapText="1"/>
    </xf>
    <xf numFmtId="164" fontId="68" fillId="10" borderId="73" xfId="0" applyNumberFormat="1" applyFont="1" applyFill="1" applyBorder="1" applyAlignment="1">
      <alignment vertical="center" wrapText="1"/>
    </xf>
    <xf numFmtId="164" fontId="68" fillId="10" borderId="112" xfId="0" applyNumberFormat="1" applyFont="1" applyFill="1" applyBorder="1" applyAlignment="1">
      <alignment vertical="center" wrapText="1"/>
    </xf>
    <xf numFmtId="164" fontId="69" fillId="10" borderId="112" xfId="0" applyNumberFormat="1" applyFont="1" applyFill="1" applyBorder="1" applyAlignment="1">
      <alignment vertical="center" wrapText="1"/>
    </xf>
    <xf numFmtId="2" fontId="105" fillId="0" borderId="0" xfId="0" applyNumberFormat="1" applyFont="1" applyBorder="1" applyAlignment="1"/>
    <xf numFmtId="2" fontId="105" fillId="0" borderId="113" xfId="0" applyNumberFormat="1" applyFont="1" applyBorder="1" applyAlignment="1"/>
    <xf numFmtId="164" fontId="47" fillId="0" borderId="0" xfId="0" applyNumberFormat="1" applyFont="1" applyAlignment="1"/>
    <xf numFmtId="2" fontId="105" fillId="0" borderId="114" xfId="0" applyNumberFormat="1" applyFont="1" applyBorder="1" applyAlignment="1"/>
    <xf numFmtId="2" fontId="105" fillId="0" borderId="115" xfId="0" applyNumberFormat="1" applyFont="1" applyBorder="1" applyAlignment="1"/>
    <xf numFmtId="49" fontId="28" fillId="11" borderId="28" xfId="3" applyNumberFormat="1" applyFont="1" applyFill="1" applyBorder="1" applyAlignment="1">
      <alignment horizontal="left" vertical="center" wrapText="1"/>
    </xf>
    <xf numFmtId="49" fontId="23" fillId="11" borderId="29" xfId="3" applyNumberFormat="1" applyFont="1" applyFill="1" applyBorder="1" applyAlignment="1">
      <alignment vertical="center" wrapText="1"/>
    </xf>
    <xf numFmtId="164" fontId="58" fillId="9" borderId="82" xfId="1" applyNumberFormat="1" applyFont="1" applyFill="1" applyBorder="1" applyAlignment="1">
      <alignment horizontal="right" vertical="center"/>
    </xf>
    <xf numFmtId="164" fontId="58" fillId="9" borderId="70" xfId="1" applyNumberFormat="1" applyFont="1" applyFill="1" applyBorder="1" applyAlignment="1">
      <alignment horizontal="right" vertical="center"/>
    </xf>
    <xf numFmtId="164" fontId="58" fillId="9" borderId="80" xfId="1" applyNumberFormat="1" applyFont="1" applyFill="1" applyBorder="1" applyAlignment="1">
      <alignment horizontal="right" vertical="center"/>
    </xf>
    <xf numFmtId="0" fontId="109" fillId="0" borderId="0" xfId="1" applyFont="1"/>
    <xf numFmtId="4" fontId="77" fillId="0" borderId="0" xfId="0" applyNumberFormat="1" applyFont="1" applyAlignment="1">
      <alignment horizontal="right" vertical="center" wrapText="1"/>
    </xf>
    <xf numFmtId="4" fontId="73" fillId="0" borderId="0" xfId="0" applyNumberFormat="1" applyFont="1" applyAlignment="1">
      <alignment vertical="center"/>
    </xf>
    <xf numFmtId="49" fontId="28" fillId="7" borderId="30" xfId="3" applyNumberFormat="1" applyFont="1" applyFill="1" applyBorder="1" applyAlignment="1">
      <alignment horizontal="left" vertical="center" wrapText="1"/>
    </xf>
    <xf numFmtId="49" fontId="23" fillId="7" borderId="31" xfId="3" applyNumberFormat="1" applyFont="1" applyFill="1" applyBorder="1" applyAlignment="1">
      <alignment vertical="center" wrapText="1"/>
    </xf>
    <xf numFmtId="164" fontId="44" fillId="7" borderId="7" xfId="3" applyNumberFormat="1" applyFont="1" applyFill="1" applyBorder="1" applyAlignment="1">
      <alignment vertical="center" wrapText="1"/>
    </xf>
    <xf numFmtId="164" fontId="44" fillId="7" borderId="7" xfId="3" applyNumberFormat="1" applyFont="1" applyFill="1" applyBorder="1" applyAlignment="1">
      <alignment horizontal="right" vertical="center" wrapText="1"/>
    </xf>
    <xf numFmtId="164" fontId="37" fillId="7" borderId="24" xfId="3" applyNumberFormat="1" applyFont="1" applyFill="1" applyBorder="1" applyAlignment="1">
      <alignment vertical="center"/>
    </xf>
    <xf numFmtId="164" fontId="62" fillId="9" borderId="121" xfId="1" applyNumberFormat="1" applyFont="1" applyFill="1" applyBorder="1" applyAlignment="1">
      <alignment horizontal="right" vertical="center"/>
    </xf>
    <xf numFmtId="164" fontId="58" fillId="9" borderId="122" xfId="1" applyNumberFormat="1" applyFont="1" applyFill="1" applyBorder="1" applyAlignment="1">
      <alignment horizontal="right" vertical="center"/>
    </xf>
    <xf numFmtId="164" fontId="7" fillId="16" borderId="123" xfId="0" applyNumberFormat="1" applyFont="1" applyFill="1" applyBorder="1"/>
    <xf numFmtId="164" fontId="55" fillId="0" borderId="124" xfId="0" applyNumberFormat="1" applyFont="1" applyBorder="1"/>
    <xf numFmtId="164" fontId="70" fillId="0" borderId="85" xfId="0" applyNumberFormat="1" applyFont="1" applyBorder="1"/>
    <xf numFmtId="164" fontId="7" fillId="16" borderId="18" xfId="0" applyNumberFormat="1" applyFont="1" applyFill="1" applyBorder="1"/>
    <xf numFmtId="164" fontId="55" fillId="0" borderId="89" xfId="0" applyNumberFormat="1" applyFont="1" applyBorder="1"/>
    <xf numFmtId="164" fontId="70" fillId="0" borderId="89" xfId="0" applyNumberFormat="1" applyFont="1" applyBorder="1"/>
    <xf numFmtId="164" fontId="7" fillId="0" borderId="89" xfId="0" applyNumberFormat="1" applyFont="1" applyBorder="1"/>
    <xf numFmtId="164" fontId="7" fillId="16" borderId="16" xfId="0" applyNumberFormat="1" applyFont="1" applyFill="1" applyBorder="1"/>
    <xf numFmtId="164" fontId="55" fillId="0" borderId="88" xfId="0" applyNumberFormat="1" applyFont="1" applyBorder="1"/>
    <xf numFmtId="164" fontId="70" fillId="0" borderId="88" xfId="0" applyNumberFormat="1" applyFont="1" applyBorder="1"/>
    <xf numFmtId="164" fontId="69" fillId="10" borderId="125" xfId="0" applyNumberFormat="1" applyFont="1" applyFill="1" applyBorder="1" applyAlignment="1">
      <alignment vertical="center" wrapText="1"/>
    </xf>
    <xf numFmtId="164" fontId="69" fillId="10" borderId="126" xfId="0" applyNumberFormat="1" applyFont="1" applyFill="1" applyBorder="1" applyAlignment="1">
      <alignment vertical="center" wrapText="1"/>
    </xf>
    <xf numFmtId="0" fontId="56" fillId="4" borderId="0" xfId="3" applyFont="1" applyFill="1" applyAlignment="1">
      <alignment horizontal="left" vertical="center" wrapText="1"/>
    </xf>
    <xf numFmtId="164" fontId="26" fillId="4" borderId="0" xfId="3" applyNumberFormat="1" applyFont="1" applyFill="1" applyAlignment="1">
      <alignment vertical="center" wrapText="1"/>
    </xf>
    <xf numFmtId="0" fontId="57" fillId="4" borderId="0" xfId="1" applyFont="1" applyFill="1"/>
    <xf numFmtId="164" fontId="56" fillId="17" borderId="0" xfId="3" applyNumberFormat="1" applyFont="1" applyFill="1" applyBorder="1" applyAlignment="1">
      <alignment horizontal="right" vertical="center" wrapText="1"/>
    </xf>
    <xf numFmtId="164" fontId="69" fillId="4" borderId="127" xfId="0" applyNumberFormat="1" applyFont="1" applyFill="1" applyBorder="1" applyAlignment="1">
      <alignment vertical="center" wrapText="1"/>
    </xf>
    <xf numFmtId="164" fontId="69" fillId="4" borderId="114" xfId="0" applyNumberFormat="1" applyFont="1" applyFill="1" applyBorder="1" applyAlignment="1">
      <alignment vertical="center" wrapText="1"/>
    </xf>
    <xf numFmtId="164" fontId="55" fillId="16" borderId="25" xfId="0" applyNumberFormat="1" applyFont="1" applyFill="1" applyBorder="1"/>
    <xf numFmtId="164" fontId="55" fillId="0" borderId="25" xfId="0" applyNumberFormat="1" applyFont="1" applyBorder="1"/>
    <xf numFmtId="164" fontId="70" fillId="0" borderId="25" xfId="0" applyNumberFormat="1" applyFont="1" applyBorder="1"/>
    <xf numFmtId="164" fontId="54" fillId="2" borderId="128" xfId="0" applyNumberFormat="1" applyFont="1" applyFill="1" applyBorder="1" applyAlignment="1">
      <alignment horizontal="center" vertical="center" wrapText="1"/>
    </xf>
    <xf numFmtId="164" fontId="54" fillId="2" borderId="129" xfId="0" applyNumberFormat="1" applyFont="1" applyFill="1" applyBorder="1" applyAlignment="1">
      <alignment horizontal="center" vertical="center" wrapText="1"/>
    </xf>
    <xf numFmtId="164" fontId="58" fillId="13" borderId="126" xfId="0" applyNumberFormat="1" applyFont="1" applyFill="1" applyBorder="1" applyAlignment="1">
      <alignment vertical="center"/>
    </xf>
    <xf numFmtId="49" fontId="28" fillId="11" borderId="68" xfId="3" applyNumberFormat="1" applyFont="1" applyFill="1" applyBorder="1" applyAlignment="1">
      <alignment horizontal="left" vertical="center" wrapText="1"/>
    </xf>
    <xf numFmtId="49" fontId="23" fillId="11" borderId="69" xfId="3" applyNumberFormat="1" applyFont="1" applyFill="1" applyBorder="1" applyAlignment="1">
      <alignment vertical="center" wrapText="1"/>
    </xf>
    <xf numFmtId="164" fontId="107" fillId="12" borderId="116" xfId="1" applyNumberFormat="1" applyFont="1" applyFill="1" applyBorder="1" applyAlignment="1">
      <alignment vertical="center"/>
    </xf>
    <xf numFmtId="164" fontId="107" fillId="12" borderId="117" xfId="1" applyNumberFormat="1" applyFont="1" applyFill="1" applyBorder="1" applyAlignment="1">
      <alignment vertical="center"/>
    </xf>
    <xf numFmtId="164" fontId="107" fillId="12" borderId="119" xfId="1" applyNumberFormat="1" applyFont="1" applyFill="1" applyBorder="1" applyAlignment="1">
      <alignment vertical="center"/>
    </xf>
    <xf numFmtId="164" fontId="107" fillId="12" borderId="81" xfId="1" applyNumberFormat="1" applyFont="1" applyFill="1" applyBorder="1" applyAlignment="1">
      <alignment vertical="center"/>
    </xf>
    <xf numFmtId="164" fontId="110" fillId="12" borderId="118" xfId="1" applyNumberFormat="1" applyFont="1" applyFill="1" applyBorder="1" applyAlignment="1">
      <alignment vertical="center"/>
    </xf>
    <xf numFmtId="164" fontId="110" fillId="12" borderId="79" xfId="1" applyNumberFormat="1" applyFont="1" applyFill="1" applyBorder="1" applyAlignment="1">
      <alignment vertical="center"/>
    </xf>
    <xf numFmtId="164" fontId="110" fillId="0" borderId="120" xfId="1" applyNumberFormat="1" applyFont="1" applyBorder="1" applyAlignment="1">
      <alignment vertical="center"/>
    </xf>
    <xf numFmtId="4" fontId="100" fillId="4" borderId="97" xfId="7" applyNumberFormat="1" applyFont="1" applyFill="1" applyBorder="1" applyAlignment="1">
      <alignment vertical="center"/>
    </xf>
    <xf numFmtId="4" fontId="100" fillId="4" borderId="95" xfId="7" applyNumberFormat="1" applyFont="1" applyFill="1" applyBorder="1" applyAlignment="1">
      <alignment vertical="center"/>
    </xf>
    <xf numFmtId="164" fontId="54" fillId="2" borderId="43" xfId="0" applyNumberFormat="1" applyFont="1" applyFill="1" applyBorder="1" applyAlignment="1">
      <alignment horizontal="center" vertical="center" wrapText="1"/>
    </xf>
    <xf numFmtId="49" fontId="113" fillId="4" borderId="28" xfId="0" applyNumberFormat="1" applyFont="1" applyFill="1" applyBorder="1" applyAlignment="1">
      <alignment horizontal="center" vertical="center"/>
    </xf>
    <xf numFmtId="49" fontId="113" fillId="4" borderId="29" xfId="0" applyNumberFormat="1" applyFont="1" applyFill="1" applyBorder="1" applyAlignment="1">
      <alignment horizontal="center" vertical="center"/>
    </xf>
    <xf numFmtId="49" fontId="114" fillId="4" borderId="29" xfId="0" applyNumberFormat="1" applyFont="1" applyFill="1" applyBorder="1" applyAlignment="1">
      <alignment horizontal="center" vertical="center"/>
    </xf>
    <xf numFmtId="4" fontId="115" fillId="4" borderId="29" xfId="7" applyNumberFormat="1" applyFont="1" applyFill="1" applyBorder="1" applyAlignment="1">
      <alignment vertical="center"/>
    </xf>
    <xf numFmtId="49" fontId="116" fillId="4" borderId="0" xfId="0" applyNumberFormat="1" applyFont="1" applyFill="1" applyBorder="1" applyAlignment="1">
      <alignment horizontal="left" vertical="center"/>
    </xf>
    <xf numFmtId="4" fontId="100" fillId="4" borderId="106" xfId="7" applyNumberFormat="1" applyFont="1" applyFill="1" applyBorder="1" applyAlignment="1">
      <alignment vertical="center"/>
    </xf>
    <xf numFmtId="49" fontId="94" fillId="18" borderId="0" xfId="2" applyNumberFormat="1" applyFont="1" applyFill="1" applyBorder="1" applyAlignment="1">
      <alignment horizontal="left" vertical="center"/>
    </xf>
    <xf numFmtId="4" fontId="35" fillId="18" borderId="0" xfId="7" applyNumberFormat="1" applyFont="1" applyFill="1" applyBorder="1" applyAlignment="1">
      <alignment vertical="center"/>
    </xf>
    <xf numFmtId="0" fontId="35" fillId="18" borderId="0" xfId="7" applyFont="1" applyFill="1" applyBorder="1" applyAlignment="1">
      <alignment vertical="center"/>
    </xf>
    <xf numFmtId="0" fontId="35" fillId="4" borderId="0" xfId="7" applyFont="1" applyFill="1"/>
    <xf numFmtId="164" fontId="107" fillId="16" borderId="135" xfId="1" applyNumberFormat="1" applyFont="1" applyFill="1" applyBorder="1" applyAlignment="1">
      <alignment vertical="center"/>
    </xf>
    <xf numFmtId="164" fontId="107" fillId="0" borderId="136" xfId="1" applyNumberFormat="1" applyFont="1" applyBorder="1" applyAlignment="1">
      <alignment vertical="center"/>
    </xf>
    <xf numFmtId="49" fontId="111" fillId="0" borderId="0" xfId="0" applyNumberFormat="1" applyFont="1" applyFill="1" applyBorder="1" applyAlignment="1">
      <alignment vertical="center"/>
    </xf>
    <xf numFmtId="49" fontId="112" fillId="0" borderId="0" xfId="0" applyNumberFormat="1" applyFont="1" applyAlignment="1">
      <alignment horizontal="center" vertical="center"/>
    </xf>
    <xf numFmtId="165" fontId="12" fillId="7" borderId="12" xfId="0" applyNumberFormat="1" applyFont="1" applyFill="1" applyBorder="1" applyAlignment="1" applyProtection="1">
      <alignment vertical="center"/>
    </xf>
    <xf numFmtId="164" fontId="55" fillId="4" borderId="15" xfId="0" applyNumberFormat="1" applyFont="1" applyFill="1" applyBorder="1" applyAlignment="1">
      <alignment vertical="center"/>
    </xf>
    <xf numFmtId="164" fontId="55" fillId="4" borderId="87" xfId="0" applyNumberFormat="1" applyFont="1" applyFill="1" applyBorder="1" applyAlignment="1">
      <alignment vertical="center"/>
    </xf>
    <xf numFmtId="164" fontId="70" fillId="4" borderId="130" xfId="0" applyNumberFormat="1" applyFont="1" applyFill="1" applyBorder="1" applyAlignment="1">
      <alignment vertical="center"/>
    </xf>
    <xf numFmtId="164" fontId="55" fillId="4" borderId="18" xfId="0" applyNumberFormat="1" applyFont="1" applyFill="1" applyBorder="1" applyAlignment="1">
      <alignment vertical="center"/>
    </xf>
    <xf numFmtId="164" fontId="55" fillId="4" borderId="21" xfId="0" applyNumberFormat="1" applyFont="1" applyFill="1" applyBorder="1" applyAlignment="1">
      <alignment vertical="center"/>
    </xf>
    <xf numFmtId="164" fontId="55" fillId="4" borderId="131" xfId="0" applyNumberFormat="1" applyFont="1" applyFill="1" applyBorder="1" applyAlignment="1">
      <alignment vertical="center"/>
    </xf>
    <xf numFmtId="164" fontId="70" fillId="4" borderId="132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49" fontId="118" fillId="0" borderId="0" xfId="1" applyNumberFormat="1" applyFont="1" applyAlignment="1">
      <alignment horizontal="center" vertical="center"/>
    </xf>
    <xf numFmtId="4" fontId="118" fillId="0" borderId="0" xfId="1" applyNumberFormat="1" applyFont="1" applyAlignment="1">
      <alignment vertical="center"/>
    </xf>
    <xf numFmtId="0" fontId="118" fillId="0" borderId="0" xfId="1" applyFont="1" applyAlignment="1">
      <alignment vertical="center"/>
    </xf>
    <xf numFmtId="0" fontId="92" fillId="0" borderId="0" xfId="1" applyFont="1"/>
    <xf numFmtId="49" fontId="113" fillId="4" borderId="35" xfId="0" applyNumberFormat="1" applyFont="1" applyFill="1" applyBorder="1" applyAlignment="1">
      <alignment horizontal="center" vertical="center"/>
    </xf>
    <xf numFmtId="49" fontId="113" fillId="4" borderId="36" xfId="0" applyNumberFormat="1" applyFont="1" applyFill="1" applyBorder="1" applyAlignment="1">
      <alignment horizontal="center" vertical="center"/>
    </xf>
    <xf numFmtId="49" fontId="114" fillId="4" borderId="36" xfId="0" applyNumberFormat="1" applyFont="1" applyFill="1" applyBorder="1" applyAlignment="1">
      <alignment horizontal="center" vertical="center"/>
    </xf>
    <xf numFmtId="49" fontId="114" fillId="4" borderId="78" xfId="0" applyNumberFormat="1" applyFont="1" applyFill="1" applyBorder="1" applyAlignment="1">
      <alignment horizontal="center" vertical="center"/>
    </xf>
    <xf numFmtId="49" fontId="99" fillId="4" borderId="138" xfId="8" applyNumberFormat="1" applyFont="1" applyFill="1" applyBorder="1"/>
    <xf numFmtId="49" fontId="99" fillId="4" borderId="108" xfId="8" applyNumberFormat="1" applyFont="1" applyFill="1" applyBorder="1"/>
    <xf numFmtId="49" fontId="115" fillId="4" borderId="36" xfId="1" applyNumberFormat="1" applyFont="1" applyFill="1" applyBorder="1" applyAlignment="1">
      <alignment horizontal="center" vertical="center"/>
    </xf>
    <xf numFmtId="4" fontId="88" fillId="4" borderId="36" xfId="1" applyNumberFormat="1" applyFont="1" applyFill="1" applyBorder="1" applyAlignment="1">
      <alignment vertical="center"/>
    </xf>
    <xf numFmtId="49" fontId="119" fillId="4" borderId="134" xfId="8" applyNumberFormat="1" applyFont="1" applyFill="1" applyBorder="1"/>
    <xf numFmtId="49" fontId="113" fillId="4" borderId="71" xfId="0" applyNumberFormat="1" applyFont="1" applyFill="1" applyBorder="1" applyAlignment="1">
      <alignment horizontal="center" vertical="center"/>
    </xf>
    <xf numFmtId="49" fontId="113" fillId="4" borderId="72" xfId="0" applyNumberFormat="1" applyFont="1" applyFill="1" applyBorder="1" applyAlignment="1">
      <alignment horizontal="center" vertical="center"/>
    </xf>
    <xf numFmtId="49" fontId="114" fillId="4" borderId="72" xfId="0" applyNumberFormat="1" applyFont="1" applyFill="1" applyBorder="1" applyAlignment="1">
      <alignment horizontal="center" vertical="center"/>
    </xf>
    <xf numFmtId="49" fontId="114" fillId="4" borderId="75" xfId="0" applyNumberFormat="1" applyFont="1" applyFill="1" applyBorder="1" applyAlignment="1">
      <alignment horizontal="center" vertical="center"/>
    </xf>
    <xf numFmtId="49" fontId="115" fillId="4" borderId="72" xfId="1" applyNumberFormat="1" applyFont="1" applyFill="1" applyBorder="1" applyAlignment="1">
      <alignment horizontal="center" vertical="center"/>
    </xf>
    <xf numFmtId="4" fontId="88" fillId="4" borderId="72" xfId="1" applyNumberFormat="1" applyFont="1" applyFill="1" applyBorder="1" applyAlignment="1">
      <alignment vertical="center"/>
    </xf>
    <xf numFmtId="4" fontId="115" fillId="4" borderId="72" xfId="7" applyNumberFormat="1" applyFont="1" applyFill="1" applyBorder="1" applyAlignment="1">
      <alignment vertical="center"/>
    </xf>
    <xf numFmtId="49" fontId="119" fillId="4" borderId="140" xfId="8" applyNumberFormat="1" applyFont="1" applyFill="1" applyBorder="1"/>
    <xf numFmtId="4" fontId="88" fillId="4" borderId="77" xfId="1" applyNumberFormat="1" applyFont="1" applyFill="1" applyBorder="1" applyAlignment="1">
      <alignment vertical="center"/>
    </xf>
    <xf numFmtId="4" fontId="115" fillId="4" borderId="77" xfId="7" applyNumberFormat="1" applyFont="1" applyFill="1" applyBorder="1" applyAlignment="1">
      <alignment vertical="center"/>
    </xf>
    <xf numFmtId="49" fontId="113" fillId="4" borderId="30" xfId="0" applyNumberFormat="1" applyFont="1" applyFill="1" applyBorder="1" applyAlignment="1">
      <alignment horizontal="center" vertical="center"/>
    </xf>
    <xf numFmtId="49" fontId="113" fillId="4" borderId="31" xfId="0" applyNumberFormat="1" applyFont="1" applyFill="1" applyBorder="1" applyAlignment="1">
      <alignment horizontal="center" vertical="center"/>
    </xf>
    <xf numFmtId="49" fontId="114" fillId="4" borderId="31" xfId="0" applyNumberFormat="1" applyFont="1" applyFill="1" applyBorder="1" applyAlignment="1">
      <alignment horizontal="center" vertical="center"/>
    </xf>
    <xf numFmtId="49" fontId="114" fillId="4" borderId="74" xfId="0" applyNumberFormat="1" applyFont="1" applyFill="1" applyBorder="1" applyAlignment="1">
      <alignment horizontal="center" vertical="center"/>
    </xf>
    <xf numFmtId="49" fontId="99" fillId="4" borderId="141" xfId="8" applyNumberFormat="1" applyFont="1" applyFill="1" applyBorder="1"/>
    <xf numFmtId="49" fontId="115" fillId="4" borderId="31" xfId="1" applyNumberFormat="1" applyFont="1" applyFill="1" applyBorder="1" applyAlignment="1">
      <alignment horizontal="center" vertical="center"/>
    </xf>
    <xf numFmtId="4" fontId="88" fillId="4" borderId="31" xfId="1" applyNumberFormat="1" applyFont="1" applyFill="1" applyBorder="1" applyAlignment="1">
      <alignment vertical="center"/>
    </xf>
    <xf numFmtId="4" fontId="115" fillId="4" borderId="31" xfId="7" applyNumberFormat="1" applyFont="1" applyFill="1" applyBorder="1" applyAlignment="1">
      <alignment vertical="center"/>
    </xf>
    <xf numFmtId="49" fontId="119" fillId="4" borderId="142" xfId="8" applyNumberFormat="1" applyFont="1" applyFill="1" applyBorder="1"/>
    <xf numFmtId="49" fontId="113" fillId="4" borderId="76" xfId="0" applyNumberFormat="1" applyFont="1" applyFill="1" applyBorder="1" applyAlignment="1">
      <alignment horizontal="center" vertical="center"/>
    </xf>
    <xf numFmtId="49" fontId="113" fillId="4" borderId="77" xfId="0" applyNumberFormat="1" applyFont="1" applyFill="1" applyBorder="1" applyAlignment="1">
      <alignment horizontal="center" vertical="center"/>
    </xf>
    <xf numFmtId="49" fontId="114" fillId="4" borderId="77" xfId="0" applyNumberFormat="1" applyFont="1" applyFill="1" applyBorder="1" applyAlignment="1">
      <alignment horizontal="center" vertical="center"/>
    </xf>
    <xf numFmtId="49" fontId="114" fillId="4" borderId="143" xfId="0" applyNumberFormat="1" applyFont="1" applyFill="1" applyBorder="1" applyAlignment="1">
      <alignment horizontal="center" vertical="center"/>
    </xf>
    <xf numFmtId="49" fontId="115" fillId="4" borderId="77" xfId="1" applyNumberFormat="1" applyFont="1" applyFill="1" applyBorder="1" applyAlignment="1">
      <alignment horizontal="center" vertical="center"/>
    </xf>
    <xf numFmtId="49" fontId="119" fillId="4" borderId="145" xfId="8" applyNumberFormat="1" applyFont="1" applyFill="1" applyBorder="1"/>
    <xf numFmtId="49" fontId="114" fillId="4" borderId="52" xfId="0" applyNumberFormat="1" applyFont="1" applyFill="1" applyBorder="1" applyAlignment="1">
      <alignment horizontal="center" vertical="center"/>
    </xf>
    <xf numFmtId="49" fontId="99" fillId="4" borderId="146" xfId="8" applyNumberFormat="1" applyFont="1" applyFill="1" applyBorder="1"/>
    <xf numFmtId="49" fontId="115" fillId="4" borderId="29" xfId="1" applyNumberFormat="1" applyFont="1" applyFill="1" applyBorder="1" applyAlignment="1">
      <alignment horizontal="center" vertical="center"/>
    </xf>
    <xf numFmtId="4" fontId="88" fillId="4" borderId="29" xfId="1" applyNumberFormat="1" applyFont="1" applyFill="1" applyBorder="1" applyAlignment="1">
      <alignment vertical="center"/>
    </xf>
    <xf numFmtId="49" fontId="119" fillId="4" borderId="147" xfId="8" applyNumberFormat="1" applyFont="1" applyFill="1" applyBorder="1"/>
    <xf numFmtId="49" fontId="119" fillId="4" borderId="133" xfId="8" applyNumberFormat="1" applyFont="1" applyFill="1" applyBorder="1"/>
    <xf numFmtId="49" fontId="119" fillId="4" borderId="137" xfId="8" applyNumberFormat="1" applyFont="1" applyFill="1" applyBorder="1"/>
    <xf numFmtId="4" fontId="117" fillId="4" borderId="0" xfId="1" applyNumberFormat="1" applyFont="1" applyFill="1" applyBorder="1" applyAlignment="1">
      <alignment vertical="center"/>
    </xf>
    <xf numFmtId="0" fontId="117" fillId="4" borderId="0" xfId="1" applyFont="1" applyFill="1" applyBorder="1" applyAlignment="1">
      <alignment vertical="center"/>
    </xf>
    <xf numFmtId="0" fontId="35" fillId="4" borderId="0" xfId="1" applyFont="1" applyFill="1"/>
    <xf numFmtId="49" fontId="100" fillId="4" borderId="146" xfId="8" applyNumberFormat="1" applyFont="1" applyFill="1" applyBorder="1"/>
    <xf numFmtId="49" fontId="100" fillId="4" borderId="144" xfId="8" applyNumberFormat="1" applyFont="1" applyFill="1" applyBorder="1"/>
    <xf numFmtId="49" fontId="100" fillId="4" borderId="141" xfId="8" applyNumberFormat="1" applyFont="1" applyFill="1" applyBorder="1"/>
    <xf numFmtId="49" fontId="100" fillId="4" borderId="139" xfId="8" applyNumberFormat="1" applyFont="1" applyFill="1" applyBorder="1"/>
    <xf numFmtId="2" fontId="53" fillId="2" borderId="26" xfId="0" applyNumberFormat="1" applyFont="1" applyFill="1" applyBorder="1" applyAlignment="1">
      <alignment horizontal="center" vertical="center" wrapText="1"/>
    </xf>
    <xf numFmtId="0" fontId="56" fillId="0" borderId="0" xfId="3" applyFont="1" applyAlignment="1">
      <alignment horizontal="left" vertical="center" wrapText="1"/>
    </xf>
    <xf numFmtId="0" fontId="20" fillId="0" borderId="0" xfId="0" applyFont="1" applyFill="1" applyAlignment="1" applyProtection="1">
      <alignment horizontal="justify"/>
    </xf>
    <xf numFmtId="0" fontId="17" fillId="0" borderId="0" xfId="0" applyFont="1" applyFill="1" applyAlignment="1" applyProtection="1">
      <alignment horizontal="justify" vertical="center"/>
    </xf>
    <xf numFmtId="0" fontId="20" fillId="0" borderId="12" xfId="0" applyFont="1" applyFill="1" applyBorder="1" applyAlignment="1" applyProtection="1">
      <alignment horizontal="justify" vertical="center"/>
    </xf>
    <xf numFmtId="0" fontId="38" fillId="0" borderId="0" xfId="0" applyFont="1" applyFill="1" applyAlignment="1" applyProtection="1">
      <alignment horizontal="left" vertical="center"/>
    </xf>
    <xf numFmtId="0" fontId="81" fillId="0" borderId="0" xfId="2" applyFont="1" applyBorder="1" applyAlignment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7" fillId="6" borderId="13" xfId="0" applyFont="1" applyFill="1" applyBorder="1" applyAlignment="1" applyProtection="1">
      <alignment horizontal="left" vertical="center" wrapText="1"/>
    </xf>
    <xf numFmtId="0" fontId="27" fillId="5" borderId="20" xfId="0" applyFont="1" applyFill="1" applyBorder="1" applyAlignment="1" applyProtection="1">
      <alignment horizontal="left" vertical="center"/>
    </xf>
    <xf numFmtId="0" fontId="27" fillId="5" borderId="21" xfId="0" applyFont="1" applyFill="1" applyBorder="1" applyAlignment="1" applyProtection="1">
      <alignment horizontal="left" vertical="center"/>
    </xf>
    <xf numFmtId="0" fontId="20" fillId="5" borderId="12" xfId="0" applyFont="1" applyFill="1" applyBorder="1" applyAlignment="1" applyProtection="1">
      <alignment horizontal="justify" vertical="center"/>
    </xf>
    <xf numFmtId="0" fontId="23" fillId="6" borderId="13" xfId="0" applyFont="1" applyFill="1" applyBorder="1" applyAlignment="1" applyProtection="1">
      <alignment horizontal="left" vertical="center" wrapText="1"/>
    </xf>
    <xf numFmtId="0" fontId="27" fillId="5" borderId="15" xfId="0" applyFont="1" applyFill="1" applyBorder="1" applyAlignment="1" applyProtection="1">
      <alignment horizontal="left" vertical="center" wrapText="1"/>
    </xf>
    <xf numFmtId="0" fontId="27" fillId="5" borderId="16" xfId="0" applyFont="1" applyFill="1" applyBorder="1" applyAlignment="1" applyProtection="1">
      <alignment horizontal="left" vertical="center" wrapText="1"/>
    </xf>
    <xf numFmtId="0" fontId="27" fillId="6" borderId="13" xfId="0" applyFont="1" applyFill="1" applyBorder="1" applyAlignment="1" applyProtection="1">
      <alignment horizontal="left" vertical="center"/>
    </xf>
    <xf numFmtId="49" fontId="94" fillId="15" borderId="91" xfId="2" applyNumberFormat="1" applyFont="1" applyFill="1" applyBorder="1" applyAlignment="1">
      <alignment horizontal="left" vertical="center"/>
    </xf>
    <xf numFmtId="49" fontId="108" fillId="7" borderId="31" xfId="3" applyNumberFormat="1" applyFont="1" applyFill="1" applyBorder="1" applyAlignment="1">
      <alignment horizontal="left" vertical="center" wrapText="1"/>
    </xf>
    <xf numFmtId="2" fontId="53" fillId="2" borderId="26" xfId="0" applyNumberFormat="1" applyFont="1" applyFill="1" applyBorder="1" applyAlignment="1">
      <alignment horizontal="center" vertical="center" wrapText="1"/>
    </xf>
    <xf numFmtId="2" fontId="53" fillId="2" borderId="27" xfId="0" applyNumberFormat="1" applyFont="1" applyFill="1" applyBorder="1" applyAlignment="1">
      <alignment horizontal="center" vertical="center" wrapText="1"/>
    </xf>
    <xf numFmtId="0" fontId="46" fillId="10" borderId="41" xfId="0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left" vertical="center" wrapText="1"/>
    </xf>
    <xf numFmtId="0" fontId="46" fillId="10" borderId="3" xfId="0" applyFont="1" applyFill="1" applyBorder="1" applyAlignment="1">
      <alignment horizontal="left" vertical="center" wrapText="1"/>
    </xf>
    <xf numFmtId="49" fontId="28" fillId="11" borderId="69" xfId="3" applyNumberFormat="1" applyFont="1" applyFill="1" applyBorder="1" applyAlignment="1">
      <alignment horizontal="left" vertical="center" wrapText="1"/>
    </xf>
    <xf numFmtId="49" fontId="28" fillId="11" borderId="29" xfId="3" applyNumberFormat="1" applyFont="1" applyFill="1" applyBorder="1" applyAlignment="1">
      <alignment horizontal="left" vertical="center" wrapText="1"/>
    </xf>
    <xf numFmtId="0" fontId="59" fillId="9" borderId="33" xfId="1" applyFont="1" applyFill="1" applyBorder="1" applyAlignment="1">
      <alignment horizontal="left" vertical="center"/>
    </xf>
    <xf numFmtId="0" fontId="59" fillId="9" borderId="34" xfId="1" applyFont="1" applyFill="1" applyBorder="1" applyAlignment="1">
      <alignment horizontal="left" vertical="center"/>
    </xf>
    <xf numFmtId="0" fontId="56" fillId="0" borderId="0" xfId="3" applyFont="1" applyAlignment="1">
      <alignment horizontal="left" vertical="center" wrapText="1"/>
    </xf>
    <xf numFmtId="164" fontId="56" fillId="8" borderId="13" xfId="3" applyNumberFormat="1" applyFont="1" applyFill="1" applyBorder="1" applyAlignment="1">
      <alignment horizontal="right" vertical="center" wrapText="1"/>
    </xf>
    <xf numFmtId="164" fontId="56" fillId="8" borderId="43" xfId="3" applyNumberFormat="1" applyFont="1" applyFill="1" applyBorder="1" applyAlignment="1">
      <alignment horizontal="right" vertical="center" wrapText="1"/>
    </xf>
    <xf numFmtId="2" fontId="66" fillId="4" borderId="48" xfId="0" applyNumberFormat="1" applyFont="1" applyFill="1" applyBorder="1" applyAlignment="1">
      <alignment horizontal="left" vertical="center"/>
    </xf>
    <xf numFmtId="2" fontId="66" fillId="4" borderId="50" xfId="0" applyNumberFormat="1" applyFont="1" applyFill="1" applyBorder="1" applyAlignment="1">
      <alignment horizontal="left" vertical="center"/>
    </xf>
    <xf numFmtId="2" fontId="66" fillId="4" borderId="17" xfId="0" applyNumberFormat="1" applyFont="1" applyFill="1" applyBorder="1" applyAlignment="1">
      <alignment horizontal="left" vertical="center"/>
    </xf>
    <xf numFmtId="2" fontId="66" fillId="4" borderId="51" xfId="0" applyNumberFormat="1" applyFont="1" applyFill="1" applyBorder="1" applyAlignment="1">
      <alignment horizontal="left" vertical="center"/>
    </xf>
    <xf numFmtId="0" fontId="46" fillId="4" borderId="127" xfId="0" applyFont="1" applyFill="1" applyBorder="1" applyAlignment="1">
      <alignment horizontal="left" vertical="center" wrapText="1"/>
    </xf>
    <xf numFmtId="0" fontId="46" fillId="4" borderId="114" xfId="0" applyFont="1" applyFill="1" applyBorder="1" applyAlignment="1">
      <alignment horizontal="left" vertical="center" wrapText="1"/>
    </xf>
    <xf numFmtId="2" fontId="55" fillId="0" borderId="127" xfId="0" applyNumberFormat="1" applyFont="1" applyBorder="1" applyAlignment="1">
      <alignment horizontal="left" vertical="center"/>
    </xf>
    <xf numFmtId="49" fontId="28" fillId="6" borderId="53" xfId="3" applyNumberFormat="1" applyFont="1" applyFill="1" applyBorder="1" applyAlignment="1">
      <alignment horizontal="left" vertical="center" wrapText="1"/>
    </xf>
    <xf numFmtId="49" fontId="28" fillId="6" borderId="49" xfId="3" applyNumberFormat="1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58" xfId="0" applyFont="1" applyFill="1" applyBorder="1" applyAlignment="1">
      <alignment horizontal="left" vertical="center" wrapText="1"/>
    </xf>
    <xf numFmtId="0" fontId="5" fillId="4" borderId="59" xfId="0" applyFont="1" applyFill="1" applyBorder="1" applyAlignment="1">
      <alignment horizontal="left" vertical="center" wrapText="1"/>
    </xf>
    <xf numFmtId="0" fontId="5" fillId="4" borderId="55" xfId="0" applyFont="1" applyFill="1" applyBorder="1" applyAlignment="1">
      <alignment horizontal="left" vertical="center" wrapText="1"/>
    </xf>
    <xf numFmtId="0" fontId="5" fillId="4" borderId="65" xfId="0" applyFont="1" applyFill="1" applyBorder="1" applyAlignment="1">
      <alignment horizontal="left" vertical="center" wrapText="1"/>
    </xf>
    <xf numFmtId="0" fontId="5" fillId="4" borderId="66" xfId="0" applyFont="1" applyFill="1" applyBorder="1" applyAlignment="1">
      <alignment horizontal="left" vertical="center" wrapText="1"/>
    </xf>
    <xf numFmtId="0" fontId="60" fillId="0" borderId="0" xfId="3" applyFont="1" applyAlignment="1">
      <alignment horizontal="left" vertical="center"/>
    </xf>
    <xf numFmtId="0" fontId="5" fillId="3" borderId="52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55" xfId="2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22" workbookViewId="0">
      <selection activeCell="A14" sqref="A14:D14"/>
    </sheetView>
  </sheetViews>
  <sheetFormatPr defaultRowHeight="15" x14ac:dyDescent="0.25"/>
  <cols>
    <col min="1" max="1" width="7.7109375" style="5" customWidth="1"/>
    <col min="2" max="2" width="33.7109375" style="5" customWidth="1"/>
    <col min="3" max="4" width="19.7109375" style="5" customWidth="1"/>
    <col min="5" max="5" width="19.7109375" style="6" customWidth="1"/>
  </cols>
  <sheetData>
    <row r="1" spans="1:5" s="1" customFormat="1" x14ac:dyDescent="0.25">
      <c r="A1" s="5"/>
      <c r="B1" s="5"/>
      <c r="C1" s="5"/>
      <c r="D1" s="5"/>
      <c r="E1" s="6"/>
    </row>
    <row r="2" spans="1:5" s="1" customFormat="1" ht="21" customHeight="1" x14ac:dyDescent="0.25">
      <c r="A2" s="7" t="s">
        <v>21</v>
      </c>
      <c r="B2" s="8"/>
      <c r="C2" s="8"/>
      <c r="D2" s="8"/>
      <c r="E2" s="9"/>
    </row>
    <row r="3" spans="1:5" ht="15.75" customHeight="1" x14ac:dyDescent="0.25">
      <c r="A3" s="10"/>
    </row>
    <row r="4" spans="1:5" ht="15.75" customHeight="1" x14ac:dyDescent="0.25">
      <c r="A4" s="322" t="s">
        <v>22</v>
      </c>
      <c r="B4" s="322"/>
      <c r="C4" s="322"/>
      <c r="D4" s="322"/>
    </row>
    <row r="5" spans="1:5" ht="15.75" customHeight="1" x14ac:dyDescent="0.25">
      <c r="A5" s="11" t="s">
        <v>71</v>
      </c>
      <c r="E5" s="6">
        <v>81000000</v>
      </c>
    </row>
    <row r="6" spans="1:5" s="106" customFormat="1" ht="15.75" customHeight="1" x14ac:dyDescent="0.25">
      <c r="A6" s="113" t="s">
        <v>101</v>
      </c>
      <c r="B6" s="114"/>
      <c r="C6" s="114"/>
      <c r="D6" s="114"/>
      <c r="E6" s="115">
        <v>18000</v>
      </c>
    </row>
    <row r="7" spans="1:5" s="106" customFormat="1" ht="15.75" customHeight="1" x14ac:dyDescent="0.25">
      <c r="A7" s="113" t="s">
        <v>137</v>
      </c>
      <c r="B7" s="114"/>
      <c r="C7" s="114"/>
      <c r="D7" s="114"/>
      <c r="E7" s="115">
        <v>200258</v>
      </c>
    </row>
    <row r="8" spans="1:5" s="106" customFormat="1" ht="15.75" customHeight="1" x14ac:dyDescent="0.25">
      <c r="A8" s="113" t="s">
        <v>139</v>
      </c>
      <c r="B8" s="114"/>
      <c r="C8" s="114"/>
      <c r="D8" s="114"/>
      <c r="E8" s="115">
        <v>3230266.01</v>
      </c>
    </row>
    <row r="9" spans="1:5" s="106" customFormat="1" ht="15.75" customHeight="1" x14ac:dyDescent="0.25">
      <c r="A9" s="113" t="s">
        <v>141</v>
      </c>
      <c r="B9" s="114"/>
      <c r="C9" s="114"/>
      <c r="D9" s="114"/>
      <c r="E9" s="115">
        <v>48000</v>
      </c>
    </row>
    <row r="10" spans="1:5" s="106" customFormat="1" ht="15.75" customHeight="1" x14ac:dyDescent="0.25">
      <c r="A10" s="113" t="s">
        <v>142</v>
      </c>
      <c r="B10" s="114"/>
      <c r="C10" s="114"/>
      <c r="D10" s="114"/>
      <c r="E10" s="115">
        <v>288000</v>
      </c>
    </row>
    <row r="11" spans="1:5" s="106" customFormat="1" ht="15.75" customHeight="1" x14ac:dyDescent="0.25">
      <c r="A11" s="113" t="s">
        <v>143</v>
      </c>
      <c r="B11" s="114"/>
      <c r="C11" s="114"/>
      <c r="D11" s="114"/>
      <c r="E11" s="115">
        <v>1123328.1399999999</v>
      </c>
    </row>
    <row r="12" spans="1:5" s="266" customFormat="1" ht="15.75" customHeight="1" x14ac:dyDescent="0.25">
      <c r="A12" s="113" t="s">
        <v>147</v>
      </c>
      <c r="B12" s="114"/>
      <c r="C12" s="114"/>
      <c r="D12" s="114"/>
      <c r="E12" s="115">
        <v>48000</v>
      </c>
    </row>
    <row r="13" spans="1:5" s="266" customFormat="1" ht="15.75" customHeight="1" x14ac:dyDescent="0.25">
      <c r="A13" s="113" t="s">
        <v>154</v>
      </c>
      <c r="B13" s="114"/>
      <c r="C13" s="114"/>
      <c r="D13" s="114"/>
      <c r="E13" s="115">
        <f>SUM(E15:E16)</f>
        <v>56286</v>
      </c>
    </row>
    <row r="14" spans="1:5" ht="15.75" customHeight="1" x14ac:dyDescent="0.25">
      <c r="A14" s="325" t="s">
        <v>98</v>
      </c>
      <c r="B14" s="325"/>
      <c r="C14" s="325"/>
      <c r="D14" s="325"/>
      <c r="E14" s="116"/>
    </row>
    <row r="15" spans="1:5" ht="15.75" customHeight="1" x14ac:dyDescent="0.25">
      <c r="A15" s="326" t="s">
        <v>99</v>
      </c>
      <c r="B15" s="326"/>
      <c r="C15" s="326"/>
      <c r="D15" s="326"/>
      <c r="E15" s="116">
        <v>56286</v>
      </c>
    </row>
    <row r="16" spans="1:5" ht="15.75" customHeight="1" thickBot="1" x14ac:dyDescent="0.3">
      <c r="A16" s="117" t="s">
        <v>100</v>
      </c>
      <c r="B16" s="118"/>
      <c r="C16" s="118"/>
      <c r="D16" s="119"/>
      <c r="E16" s="116">
        <v>0</v>
      </c>
    </row>
    <row r="17" spans="1:5" ht="15.75" customHeight="1" x14ac:dyDescent="0.25">
      <c r="A17" s="323" t="s">
        <v>23</v>
      </c>
      <c r="B17" s="323"/>
      <c r="C17" s="323"/>
      <c r="D17" s="323"/>
      <c r="E17" s="258">
        <f>SUM(E5:E13)</f>
        <v>86012138.150000006</v>
      </c>
    </row>
    <row r="18" spans="1:5" ht="15.75" customHeight="1" x14ac:dyDescent="0.25">
      <c r="A18" s="13"/>
      <c r="E18" s="116"/>
    </row>
    <row r="19" spans="1:5" ht="15.75" customHeight="1" x14ac:dyDescent="0.25">
      <c r="A19" s="322" t="s">
        <v>24</v>
      </c>
      <c r="B19" s="322"/>
      <c r="C19" s="322"/>
      <c r="D19" s="322"/>
      <c r="E19" s="116"/>
    </row>
    <row r="20" spans="1:5" ht="15.75" customHeight="1" x14ac:dyDescent="0.25">
      <c r="A20" s="11" t="s">
        <v>71</v>
      </c>
      <c r="E20" s="116">
        <v>96000000</v>
      </c>
    </row>
    <row r="21" spans="1:5" s="106" customFormat="1" ht="15.75" customHeight="1" x14ac:dyDescent="0.25">
      <c r="A21" s="113" t="s">
        <v>101</v>
      </c>
      <c r="B21" s="114"/>
      <c r="C21" s="114"/>
      <c r="D21" s="114"/>
      <c r="E21" s="115">
        <v>18000</v>
      </c>
    </row>
    <row r="22" spans="1:5" s="106" customFormat="1" ht="15.75" customHeight="1" x14ac:dyDescent="0.25">
      <c r="A22" s="113" t="s">
        <v>137</v>
      </c>
      <c r="B22" s="114"/>
      <c r="C22" s="114"/>
      <c r="D22" s="114"/>
      <c r="E22" s="115">
        <v>200258</v>
      </c>
    </row>
    <row r="23" spans="1:5" s="106" customFormat="1" ht="15.75" customHeight="1" x14ac:dyDescent="0.25">
      <c r="A23" s="113" t="s">
        <v>139</v>
      </c>
      <c r="B23" s="114"/>
      <c r="C23" s="114"/>
      <c r="D23" s="114"/>
      <c r="E23" s="115">
        <v>3230266.01</v>
      </c>
    </row>
    <row r="24" spans="1:5" s="106" customFormat="1" ht="15.75" customHeight="1" x14ac:dyDescent="0.25">
      <c r="A24" s="113" t="s">
        <v>141</v>
      </c>
      <c r="B24" s="114"/>
      <c r="C24" s="114"/>
      <c r="D24" s="114"/>
      <c r="E24" s="115">
        <v>48000</v>
      </c>
    </row>
    <row r="25" spans="1:5" s="106" customFormat="1" ht="15.75" customHeight="1" x14ac:dyDescent="0.25">
      <c r="A25" s="113" t="s">
        <v>142</v>
      </c>
      <c r="B25" s="114"/>
      <c r="C25" s="114"/>
      <c r="D25" s="114"/>
      <c r="E25" s="115">
        <v>288000</v>
      </c>
    </row>
    <row r="26" spans="1:5" s="106" customFormat="1" ht="15.75" customHeight="1" x14ac:dyDescent="0.25">
      <c r="A26" s="113" t="s">
        <v>143</v>
      </c>
      <c r="B26" s="114"/>
      <c r="C26" s="114"/>
      <c r="D26" s="114"/>
      <c r="E26" s="115">
        <v>1123328.1399999999</v>
      </c>
    </row>
    <row r="27" spans="1:5" s="266" customFormat="1" ht="15.75" customHeight="1" x14ac:dyDescent="0.25">
      <c r="A27" s="113" t="s">
        <v>147</v>
      </c>
      <c r="B27" s="114"/>
      <c r="C27" s="114"/>
      <c r="D27" s="114"/>
      <c r="E27" s="115">
        <v>48000</v>
      </c>
    </row>
    <row r="28" spans="1:5" s="266" customFormat="1" ht="15.75" customHeight="1" x14ac:dyDescent="0.25">
      <c r="A28" s="113" t="s">
        <v>154</v>
      </c>
      <c r="B28" s="114"/>
      <c r="C28" s="114"/>
      <c r="D28" s="114"/>
      <c r="E28" s="115">
        <f>SUM(E30:E31)</f>
        <v>56286</v>
      </c>
    </row>
    <row r="29" spans="1:5" ht="15.75" customHeight="1" x14ac:dyDescent="0.25">
      <c r="A29" s="325" t="s">
        <v>98</v>
      </c>
      <c r="B29" s="325"/>
      <c r="C29" s="325"/>
      <c r="D29" s="325"/>
      <c r="E29" s="116"/>
    </row>
    <row r="30" spans="1:5" ht="15.75" customHeight="1" x14ac:dyDescent="0.25">
      <c r="A30" s="326" t="s">
        <v>99</v>
      </c>
      <c r="B30" s="326"/>
      <c r="C30" s="326"/>
      <c r="D30" s="326"/>
      <c r="E30" s="116">
        <v>56286</v>
      </c>
    </row>
    <row r="31" spans="1:5" ht="15.75" customHeight="1" thickBot="1" x14ac:dyDescent="0.3">
      <c r="A31" s="117" t="s">
        <v>100</v>
      </c>
      <c r="B31" s="118"/>
      <c r="C31" s="118"/>
      <c r="D31" s="119"/>
      <c r="E31" s="116">
        <v>0</v>
      </c>
    </row>
    <row r="32" spans="1:5" ht="15.75" customHeight="1" x14ac:dyDescent="0.25">
      <c r="A32" s="323" t="s">
        <v>25</v>
      </c>
      <c r="B32" s="323"/>
      <c r="C32" s="323"/>
      <c r="D32" s="323"/>
      <c r="E32" s="12">
        <f>SUM(E20:E28)</f>
        <v>101012138.15000001</v>
      </c>
    </row>
    <row r="33" spans="1:5" ht="15.75" customHeight="1" x14ac:dyDescent="0.25">
      <c r="A33" s="13"/>
      <c r="E33" s="14"/>
    </row>
    <row r="34" spans="1:5" ht="15.75" customHeight="1" x14ac:dyDescent="0.25">
      <c r="A34" s="322" t="s">
        <v>26</v>
      </c>
      <c r="B34" s="322"/>
      <c r="C34" s="322"/>
      <c r="D34" s="322"/>
      <c r="E34" s="14"/>
    </row>
    <row r="35" spans="1:5" ht="15.75" customHeight="1" x14ac:dyDescent="0.25">
      <c r="A35" s="321" t="s">
        <v>72</v>
      </c>
      <c r="B35" s="321"/>
      <c r="C35" s="321"/>
      <c r="D35" s="321"/>
      <c r="E35" s="15">
        <v>16736851.5</v>
      </c>
    </row>
    <row r="36" spans="1:5" ht="15.75" customHeight="1" thickBot="1" x14ac:dyDescent="0.3">
      <c r="A36" s="321" t="s">
        <v>73</v>
      </c>
      <c r="B36" s="321"/>
      <c r="C36" s="321"/>
      <c r="D36" s="321"/>
      <c r="E36" s="14">
        <v>-1736851.5</v>
      </c>
    </row>
    <row r="37" spans="1:5" ht="15.75" customHeight="1" x14ac:dyDescent="0.25">
      <c r="A37" s="330" t="s">
        <v>27</v>
      </c>
      <c r="B37" s="330"/>
      <c r="C37" s="330"/>
      <c r="D37" s="330"/>
      <c r="E37" s="12">
        <f>SUM(E35:E36)</f>
        <v>15000000</v>
      </c>
    </row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thickBot="1" x14ac:dyDescent="0.3">
      <c r="A44" s="7" t="s">
        <v>28</v>
      </c>
      <c r="B44" s="8"/>
      <c r="C44" s="8"/>
      <c r="D44" s="8"/>
      <c r="E44" s="9"/>
    </row>
    <row r="45" spans="1:5" ht="15.75" customHeight="1" thickBot="1" x14ac:dyDescent="0.3">
      <c r="A45" s="331" t="s">
        <v>29</v>
      </c>
      <c r="B45" s="331"/>
      <c r="C45" s="16" t="s">
        <v>76</v>
      </c>
      <c r="D45" s="16" t="s">
        <v>102</v>
      </c>
      <c r="E45" s="120" t="s">
        <v>103</v>
      </c>
    </row>
    <row r="46" spans="1:5" ht="15.75" customHeight="1" x14ac:dyDescent="0.25">
      <c r="A46" s="332" t="s">
        <v>74</v>
      </c>
      <c r="B46" s="332"/>
      <c r="C46" s="17">
        <f>SUM(E5)</f>
        <v>81000000</v>
      </c>
      <c r="D46" s="17">
        <f>SUM(E6+E7+E8+E9+E10+E11+E12+E13)</f>
        <v>5012138.1499999994</v>
      </c>
      <c r="E46" s="121">
        <f>SUM(C46+D46)</f>
        <v>86012138.150000006</v>
      </c>
    </row>
    <row r="47" spans="1:5" ht="15.75" customHeight="1" thickBot="1" x14ac:dyDescent="0.3">
      <c r="A47" s="333" t="s">
        <v>75</v>
      </c>
      <c r="B47" s="333"/>
      <c r="C47" s="18">
        <f>SUM(E20)</f>
        <v>96000000</v>
      </c>
      <c r="D47" s="18">
        <f>SUM(E21+E22+E23+E24+E25+E26+E27+E28)</f>
        <v>5012138.1499999994</v>
      </c>
      <c r="E47" s="121">
        <f>SUM(C47+D47)</f>
        <v>101012138.15000001</v>
      </c>
    </row>
    <row r="48" spans="1:5" ht="15.75" customHeight="1" thickBot="1" x14ac:dyDescent="0.3">
      <c r="A48" s="334" t="s">
        <v>30</v>
      </c>
      <c r="B48" s="334"/>
      <c r="C48" s="19">
        <f>SUM(C46-C47)</f>
        <v>-15000000</v>
      </c>
      <c r="D48" s="19">
        <f t="shared" ref="D48:E48" si="0">SUM(D46-D47)</f>
        <v>0</v>
      </c>
      <c r="E48" s="122">
        <f t="shared" si="0"/>
        <v>-15000000</v>
      </c>
    </row>
    <row r="49" spans="1:5" ht="15.75" customHeight="1" thickBot="1" x14ac:dyDescent="0.3">
      <c r="A49" s="20"/>
      <c r="B49" s="20"/>
      <c r="C49" s="20"/>
      <c r="D49" s="123"/>
      <c r="E49" s="21"/>
    </row>
    <row r="50" spans="1:5" ht="15.75" customHeight="1" thickBot="1" x14ac:dyDescent="0.3">
      <c r="A50" s="327" t="s">
        <v>31</v>
      </c>
      <c r="B50" s="327"/>
      <c r="C50" s="16" t="s">
        <v>76</v>
      </c>
      <c r="D50" s="16" t="s">
        <v>102</v>
      </c>
      <c r="E50" s="120" t="s">
        <v>103</v>
      </c>
    </row>
    <row r="51" spans="1:5" ht="25.5" customHeight="1" x14ac:dyDescent="0.25">
      <c r="A51" s="22" t="s">
        <v>32</v>
      </c>
      <c r="B51" s="23" t="s">
        <v>33</v>
      </c>
      <c r="C51" s="52">
        <f>SUM(E35)</f>
        <v>16736851.5</v>
      </c>
      <c r="D51" s="24">
        <v>0</v>
      </c>
      <c r="E51" s="121">
        <f>SUM(C51+D51)</f>
        <v>16736851.5</v>
      </c>
    </row>
    <row r="52" spans="1:5" ht="25.5" customHeight="1" x14ac:dyDescent="0.25">
      <c r="A52" s="22" t="s">
        <v>56</v>
      </c>
      <c r="B52" s="23" t="s">
        <v>42</v>
      </c>
      <c r="C52" s="24">
        <v>0</v>
      </c>
      <c r="D52" s="24">
        <v>0</v>
      </c>
      <c r="E52" s="121">
        <f>SUM(C52+D52)</f>
        <v>0</v>
      </c>
    </row>
    <row r="53" spans="1:5" ht="25.5" customHeight="1" x14ac:dyDescent="0.25">
      <c r="A53" s="22" t="s">
        <v>34</v>
      </c>
      <c r="B53" s="23" t="s">
        <v>35</v>
      </c>
      <c r="C53" s="53">
        <f>SUM(E36)</f>
        <v>-1736851.5</v>
      </c>
      <c r="D53" s="124">
        <v>0</v>
      </c>
      <c r="E53" s="121">
        <f>SUM(C53+D53)</f>
        <v>-1736851.5</v>
      </c>
    </row>
    <row r="54" spans="1:5" ht="15.75" customHeight="1" thickBot="1" x14ac:dyDescent="0.3">
      <c r="A54" s="25" t="s">
        <v>36</v>
      </c>
      <c r="B54" s="26" t="s">
        <v>37</v>
      </c>
      <c r="C54" s="27">
        <v>0</v>
      </c>
      <c r="D54" s="27">
        <v>0</v>
      </c>
      <c r="E54" s="121">
        <f>SUM(C54+D54)</f>
        <v>0</v>
      </c>
    </row>
    <row r="55" spans="1:5" ht="15.75" customHeight="1" thickBot="1" x14ac:dyDescent="0.3">
      <c r="A55" s="327" t="s">
        <v>38</v>
      </c>
      <c r="B55" s="327"/>
      <c r="C55" s="19">
        <f>SUM(C51:C54)</f>
        <v>15000000</v>
      </c>
      <c r="D55" s="19">
        <f t="shared" ref="D55:E55" si="1">SUM(D51:D54)</f>
        <v>0</v>
      </c>
      <c r="E55" s="122">
        <f t="shared" si="1"/>
        <v>15000000</v>
      </c>
    </row>
    <row r="56" spans="1:5" ht="15.75" customHeight="1" thickBot="1" x14ac:dyDescent="0.3">
      <c r="A56" s="28"/>
      <c r="B56" s="28"/>
      <c r="C56" s="29"/>
      <c r="D56" s="29"/>
      <c r="E56" s="30"/>
    </row>
    <row r="57" spans="1:5" ht="15.75" customHeight="1" thickBot="1" x14ac:dyDescent="0.3">
      <c r="A57" s="327" t="s">
        <v>39</v>
      </c>
      <c r="B57" s="327"/>
      <c r="C57" s="16" t="s">
        <v>76</v>
      </c>
      <c r="D57" s="16" t="s">
        <v>102</v>
      </c>
      <c r="E57" s="120" t="s">
        <v>103</v>
      </c>
    </row>
    <row r="58" spans="1:5" ht="15.75" customHeight="1" x14ac:dyDescent="0.25">
      <c r="A58" s="328" t="s">
        <v>40</v>
      </c>
      <c r="B58" s="328"/>
      <c r="C58" s="31">
        <f>SUM(C46+C51+C52)</f>
        <v>97736851.5</v>
      </c>
      <c r="D58" s="31">
        <f t="shared" ref="D58:E58" si="2">SUM(D46+D51+D52)</f>
        <v>5012138.1499999994</v>
      </c>
      <c r="E58" s="125">
        <f t="shared" si="2"/>
        <v>102748989.65000001</v>
      </c>
    </row>
    <row r="59" spans="1:5" ht="15.75" customHeight="1" thickBot="1" x14ac:dyDescent="0.3">
      <c r="A59" s="329" t="s">
        <v>41</v>
      </c>
      <c r="B59" s="329"/>
      <c r="C59" s="32">
        <f>SUM(C47-C53)</f>
        <v>97736851.5</v>
      </c>
      <c r="D59" s="32">
        <f t="shared" ref="D59:E59" si="3">SUM(D47-D53)</f>
        <v>5012138.1499999994</v>
      </c>
      <c r="E59" s="126">
        <f t="shared" si="3"/>
        <v>102748989.65000001</v>
      </c>
    </row>
    <row r="60" spans="1:5" ht="15.75" customHeight="1" thickBot="1" x14ac:dyDescent="0.3">
      <c r="A60" s="28"/>
      <c r="B60" s="28"/>
      <c r="C60" s="33">
        <f>SUM(C58-C59)</f>
        <v>0</v>
      </c>
      <c r="D60" s="33">
        <f t="shared" ref="D60:E60" si="4">SUM(D58-D59)</f>
        <v>0</v>
      </c>
      <c r="E60" s="127">
        <f t="shared" si="4"/>
        <v>0</v>
      </c>
    </row>
    <row r="61" spans="1:5" ht="15.75" customHeight="1" x14ac:dyDescent="0.25"/>
    <row r="62" spans="1:5" ht="15.75" customHeight="1" x14ac:dyDescent="0.25">
      <c r="A62" s="324" t="s">
        <v>19</v>
      </c>
      <c r="B62" s="324"/>
      <c r="C62" s="324"/>
      <c r="D62" s="324"/>
      <c r="E62" s="34"/>
    </row>
    <row r="63" spans="1:5" ht="15.75" customHeight="1" x14ac:dyDescent="0.25"/>
    <row r="64" spans="1:5" s="5" customFormat="1" ht="16.350000000000001" customHeight="1" x14ac:dyDescent="0.25">
      <c r="E64" s="6"/>
    </row>
    <row r="65" spans="5:5" s="5" customFormat="1" ht="16.350000000000001" customHeight="1" x14ac:dyDescent="0.25">
      <c r="E65" s="6"/>
    </row>
    <row r="66" spans="5:5" s="5" customFormat="1" ht="16.350000000000001" customHeight="1" x14ac:dyDescent="0.25">
      <c r="E66" s="6"/>
    </row>
    <row r="67" spans="5:5" s="5" customFormat="1" ht="16.350000000000001" customHeight="1" x14ac:dyDescent="0.25">
      <c r="E67" s="6"/>
    </row>
    <row r="68" spans="5:5" s="5" customFormat="1" ht="16.350000000000001" customHeight="1" x14ac:dyDescent="0.25">
      <c r="E68" s="6"/>
    </row>
    <row r="69" spans="5:5" s="5" customFormat="1" ht="16.350000000000001" customHeight="1" x14ac:dyDescent="0.25">
      <c r="E69" s="6"/>
    </row>
    <row r="70" spans="5:5" s="5" customFormat="1" ht="16.350000000000001" customHeight="1" x14ac:dyDescent="0.25">
      <c r="E70" s="6"/>
    </row>
    <row r="71" spans="5:5" s="5" customFormat="1" ht="16.350000000000001" customHeight="1" x14ac:dyDescent="0.25">
      <c r="E71" s="6"/>
    </row>
    <row r="72" spans="5:5" s="5" customFormat="1" ht="16.350000000000001" customHeight="1" x14ac:dyDescent="0.25">
      <c r="E72" s="6"/>
    </row>
    <row r="73" spans="5:5" s="5" customFormat="1" ht="16.350000000000001" customHeight="1" x14ac:dyDescent="0.25">
      <c r="E73" s="6"/>
    </row>
    <row r="74" spans="5:5" s="5" customFormat="1" ht="16.350000000000001" customHeight="1" x14ac:dyDescent="0.25">
      <c r="E74" s="6"/>
    </row>
    <row r="75" spans="5:5" s="5" customFormat="1" ht="16.350000000000001" customHeight="1" x14ac:dyDescent="0.25">
      <c r="E75" s="6"/>
    </row>
    <row r="76" spans="5:5" s="5" customFormat="1" ht="16.350000000000001" customHeight="1" x14ac:dyDescent="0.25">
      <c r="E76" s="6"/>
    </row>
    <row r="77" spans="5:5" s="5" customFormat="1" ht="16.350000000000001" customHeight="1" x14ac:dyDescent="0.25">
      <c r="E77" s="6"/>
    </row>
    <row r="78" spans="5:5" s="5" customFormat="1" ht="16.350000000000001" customHeight="1" x14ac:dyDescent="0.25">
      <c r="E78" s="6"/>
    </row>
    <row r="79" spans="5:5" s="5" customFormat="1" ht="16.350000000000001" customHeight="1" x14ac:dyDescent="0.25">
      <c r="E79" s="6"/>
    </row>
    <row r="80" spans="5:5" s="5" customFormat="1" ht="16.350000000000001" customHeight="1" x14ac:dyDescent="0.25">
      <c r="E80" s="6"/>
    </row>
    <row r="81" spans="5:5" s="5" customFormat="1" ht="16.350000000000001" customHeight="1" x14ac:dyDescent="0.25">
      <c r="E81" s="6"/>
    </row>
    <row r="82" spans="5:5" s="5" customFormat="1" ht="16.350000000000001" customHeight="1" x14ac:dyDescent="0.25">
      <c r="E82" s="6"/>
    </row>
    <row r="83" spans="5:5" s="5" customFormat="1" ht="16.350000000000001" customHeight="1" x14ac:dyDescent="0.25">
      <c r="E83" s="6"/>
    </row>
    <row r="84" spans="5:5" s="5" customFormat="1" ht="16.350000000000001" customHeight="1" x14ac:dyDescent="0.25">
      <c r="E84" s="6"/>
    </row>
    <row r="85" spans="5:5" s="5" customFormat="1" ht="16.350000000000001" customHeight="1" x14ac:dyDescent="0.25">
      <c r="E85" s="6"/>
    </row>
    <row r="86" spans="5:5" s="5" customFormat="1" ht="16.350000000000001" customHeight="1" x14ac:dyDescent="0.25">
      <c r="E86" s="6"/>
    </row>
    <row r="87" spans="5:5" s="5" customFormat="1" ht="16.350000000000001" customHeight="1" x14ac:dyDescent="0.25">
      <c r="E87" s="6"/>
    </row>
    <row r="88" spans="5:5" s="5" customFormat="1" ht="16.350000000000001" customHeight="1" x14ac:dyDescent="0.25">
      <c r="E88" s="6"/>
    </row>
    <row r="89" spans="5:5" s="5" customFormat="1" ht="15.75" customHeight="1" x14ac:dyDescent="0.25">
      <c r="E89" s="6"/>
    </row>
    <row r="90" spans="5:5" s="5" customFormat="1" ht="15.75" customHeight="1" x14ac:dyDescent="0.25">
      <c r="E90" s="6"/>
    </row>
    <row r="91" spans="5:5" s="5" customFormat="1" ht="15.75" customHeight="1" x14ac:dyDescent="0.25">
      <c r="E91" s="6"/>
    </row>
    <row r="92" spans="5:5" s="5" customFormat="1" ht="15.75" customHeight="1" x14ac:dyDescent="0.25">
      <c r="E92" s="6"/>
    </row>
    <row r="93" spans="5:5" s="5" customFormat="1" ht="15.75" customHeight="1" x14ac:dyDescent="0.25">
      <c r="E93" s="6"/>
    </row>
    <row r="94" spans="5:5" s="5" customFormat="1" ht="15.75" customHeight="1" x14ac:dyDescent="0.25">
      <c r="E94" s="6"/>
    </row>
    <row r="95" spans="5:5" s="5" customFormat="1" ht="15.75" customHeight="1" x14ac:dyDescent="0.25">
      <c r="E95" s="6"/>
    </row>
    <row r="96" spans="5:5" s="5" customFormat="1" ht="15.75" customHeight="1" x14ac:dyDescent="0.25">
      <c r="E96" s="6"/>
    </row>
    <row r="97" spans="1:5" s="5" customFormat="1" ht="15.75" customHeight="1" x14ac:dyDescent="0.25">
      <c r="E97" s="6"/>
    </row>
    <row r="98" spans="1:5" s="5" customFormat="1" ht="15.75" customHeight="1" x14ac:dyDescent="0.25">
      <c r="E98" s="6"/>
    </row>
    <row r="99" spans="1:5" s="5" customFormat="1" ht="15.75" customHeight="1" x14ac:dyDescent="0.25">
      <c r="E99" s="6"/>
    </row>
    <row r="100" spans="1:5" s="5" customFormat="1" ht="15.75" customHeight="1" x14ac:dyDescent="0.25">
      <c r="E100" s="6"/>
    </row>
    <row r="101" spans="1:5" s="5" customFormat="1" ht="15.75" customHeight="1" x14ac:dyDescent="0.25">
      <c r="E101" s="6"/>
    </row>
    <row r="102" spans="1:5" s="5" customFormat="1" ht="15.75" customHeight="1" x14ac:dyDescent="0.25">
      <c r="E102" s="6"/>
    </row>
    <row r="103" spans="1:5" s="5" customFormat="1" ht="15.75" customHeight="1" x14ac:dyDescent="0.25">
      <c r="E103" s="6"/>
    </row>
    <row r="104" spans="1:5" s="5" customFormat="1" ht="15.75" customHeight="1" x14ac:dyDescent="0.25">
      <c r="E104" s="6"/>
    </row>
    <row r="105" spans="1:5" s="5" customFormat="1" ht="15.75" customHeight="1" x14ac:dyDescent="0.25">
      <c r="E105" s="6"/>
    </row>
    <row r="106" spans="1:5" s="5" customFormat="1" ht="15.75" customHeight="1" x14ac:dyDescent="0.25">
      <c r="E106" s="6"/>
    </row>
    <row r="107" spans="1:5" s="5" customFormat="1" ht="15.75" customHeight="1" x14ac:dyDescent="0.25">
      <c r="E107" s="6"/>
    </row>
    <row r="108" spans="1:5" s="5" customFormat="1" ht="15.75" customHeight="1" x14ac:dyDescent="0.25">
      <c r="E108" s="6"/>
    </row>
    <row r="109" spans="1:5" s="5" customFormat="1" ht="15.75" customHeight="1" x14ac:dyDescent="0.25">
      <c r="E109" s="6"/>
    </row>
    <row r="110" spans="1:5" s="5" customFormat="1" ht="15.75" customHeight="1" x14ac:dyDescent="0.25">
      <c r="E110" s="6"/>
    </row>
    <row r="111" spans="1:5" ht="15.75" customHeight="1" x14ac:dyDescent="0.25"/>
    <row r="112" spans="1:5" s="3" customFormat="1" ht="15.75" customHeight="1" x14ac:dyDescent="0.25">
      <c r="A112" s="5"/>
      <c r="B112" s="5"/>
      <c r="C112" s="5"/>
      <c r="D112" s="5"/>
      <c r="E112" s="6"/>
    </row>
    <row r="115" spans="1:5" s="4" customFormat="1" x14ac:dyDescent="0.25">
      <c r="A115" s="5"/>
      <c r="B115" s="5"/>
      <c r="C115" s="5"/>
      <c r="D115" s="5"/>
      <c r="E115" s="6"/>
    </row>
  </sheetData>
  <mergeCells count="22">
    <mergeCell ref="A62:D62"/>
    <mergeCell ref="A14:D14"/>
    <mergeCell ref="A15:D15"/>
    <mergeCell ref="A29:D29"/>
    <mergeCell ref="A30:D30"/>
    <mergeCell ref="A50:B50"/>
    <mergeCell ref="A55:B55"/>
    <mergeCell ref="A57:B57"/>
    <mergeCell ref="A58:B58"/>
    <mergeCell ref="A59:B59"/>
    <mergeCell ref="A36:D36"/>
    <mergeCell ref="A37:D37"/>
    <mergeCell ref="A45:B45"/>
    <mergeCell ref="A46:B46"/>
    <mergeCell ref="A47:B47"/>
    <mergeCell ref="A48:B48"/>
    <mergeCell ref="A35:D35"/>
    <mergeCell ref="A4:D4"/>
    <mergeCell ref="A17:D17"/>
    <mergeCell ref="A19:D19"/>
    <mergeCell ref="A32:D32"/>
    <mergeCell ref="A34:D34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2024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36" sqref="A36:XFD53"/>
    </sheetView>
  </sheetViews>
  <sheetFormatPr defaultRowHeight="15" x14ac:dyDescent="0.25"/>
  <cols>
    <col min="1" max="2" width="3.7109375" style="5" customWidth="1"/>
    <col min="3" max="3" width="2.28515625" style="5" customWidth="1"/>
    <col min="4" max="4" width="2.7109375" style="5" customWidth="1"/>
    <col min="5" max="5" width="2.28515625" style="6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6.42578125" customWidth="1"/>
  </cols>
  <sheetData>
    <row r="1" spans="1:14" s="1" customFormat="1" ht="6" customHeight="1" x14ac:dyDescent="0.25">
      <c r="A1" s="5"/>
      <c r="B1" s="5"/>
      <c r="C1" s="5"/>
      <c r="D1" s="5"/>
      <c r="E1" s="6"/>
    </row>
    <row r="2" spans="1:14" s="5" customFormat="1" ht="19.899999999999999" customHeight="1" x14ac:dyDescent="0.25">
      <c r="A2" s="128" t="s">
        <v>104</v>
      </c>
      <c r="B2" s="129"/>
      <c r="C2" s="129"/>
      <c r="D2" s="129"/>
      <c r="E2" s="130"/>
      <c r="F2" s="130"/>
      <c r="G2" s="131"/>
      <c r="H2" s="131"/>
      <c r="I2" s="131"/>
      <c r="J2" s="131"/>
      <c r="K2" s="131"/>
      <c r="L2" s="132"/>
      <c r="M2" s="132"/>
      <c r="N2" s="133"/>
    </row>
    <row r="3" spans="1:14" s="5" customFormat="1" ht="3" customHeight="1" x14ac:dyDescent="0.25">
      <c r="A3" s="128"/>
      <c r="B3" s="129"/>
      <c r="C3" s="129"/>
      <c r="D3" s="129"/>
      <c r="E3" s="130"/>
      <c r="F3" s="130"/>
      <c r="G3" s="131"/>
      <c r="H3" s="131"/>
      <c r="I3" s="131"/>
      <c r="J3" s="131"/>
      <c r="K3" s="131"/>
      <c r="L3" s="132"/>
      <c r="M3" s="132"/>
      <c r="N3" s="133"/>
    </row>
    <row r="4" spans="1:14" s="5" customFormat="1" ht="15.75" customHeight="1" thickBot="1" x14ac:dyDescent="0.3">
      <c r="A4" s="134" t="s">
        <v>128</v>
      </c>
      <c r="B4" s="135"/>
      <c r="C4" s="135"/>
      <c r="D4" s="135"/>
      <c r="E4" s="135"/>
      <c r="F4" s="135"/>
      <c r="G4" s="136"/>
      <c r="H4" s="136"/>
      <c r="I4" s="136"/>
      <c r="J4" s="136"/>
      <c r="K4" s="136"/>
      <c r="L4" s="137"/>
      <c r="M4" s="137"/>
      <c r="N4" s="138"/>
    </row>
    <row r="5" spans="1:14" s="145" customFormat="1" ht="15.75" customHeight="1" thickBot="1" x14ac:dyDescent="0.3">
      <c r="A5" s="139" t="s">
        <v>105</v>
      </c>
      <c r="B5" s="140" t="s">
        <v>106</v>
      </c>
      <c r="C5" s="140" t="s">
        <v>107</v>
      </c>
      <c r="D5" s="140" t="s">
        <v>108</v>
      </c>
      <c r="E5" s="140" t="s">
        <v>109</v>
      </c>
      <c r="F5" s="141" t="s">
        <v>110</v>
      </c>
      <c r="G5" s="142" t="s">
        <v>111</v>
      </c>
      <c r="H5" s="142" t="s">
        <v>112</v>
      </c>
      <c r="I5" s="142" t="s">
        <v>113</v>
      </c>
      <c r="J5" s="142" t="s">
        <v>114</v>
      </c>
      <c r="K5" s="142" t="s">
        <v>115</v>
      </c>
      <c r="L5" s="143" t="s">
        <v>116</v>
      </c>
      <c r="M5" s="143" t="s">
        <v>117</v>
      </c>
      <c r="N5" s="144" t="s">
        <v>118</v>
      </c>
    </row>
    <row r="6" spans="1:14" s="145" customFormat="1" ht="15" customHeight="1" x14ac:dyDescent="0.25">
      <c r="A6" s="146" t="s">
        <v>119</v>
      </c>
      <c r="B6" s="147" t="s">
        <v>119</v>
      </c>
      <c r="C6" s="148"/>
      <c r="D6" s="148">
        <v>231</v>
      </c>
      <c r="E6" s="149"/>
      <c r="F6" s="150" t="s">
        <v>120</v>
      </c>
      <c r="G6" s="151" t="s">
        <v>121</v>
      </c>
      <c r="H6" s="152">
        <v>0</v>
      </c>
      <c r="I6" s="152" t="s">
        <v>129</v>
      </c>
      <c r="J6" s="152">
        <v>0</v>
      </c>
      <c r="K6" s="152">
        <v>0</v>
      </c>
      <c r="L6" s="242">
        <v>36830.400000000001</v>
      </c>
      <c r="M6" s="242">
        <v>0</v>
      </c>
      <c r="N6" s="153" t="s">
        <v>148</v>
      </c>
    </row>
    <row r="7" spans="1:14" s="145" customFormat="1" ht="15" customHeight="1" thickBot="1" x14ac:dyDescent="0.3">
      <c r="A7" s="154" t="s">
        <v>119</v>
      </c>
      <c r="B7" s="155" t="s">
        <v>119</v>
      </c>
      <c r="C7" s="148"/>
      <c r="D7" s="148">
        <v>231</v>
      </c>
      <c r="E7" s="149"/>
      <c r="F7" s="151" t="s">
        <v>122</v>
      </c>
      <c r="G7" s="151" t="s">
        <v>20</v>
      </c>
      <c r="H7" s="152">
        <v>0</v>
      </c>
      <c r="I7" s="152" t="s">
        <v>129</v>
      </c>
      <c r="J7" s="152">
        <v>0</v>
      </c>
      <c r="K7" s="152">
        <v>0</v>
      </c>
      <c r="L7" s="242">
        <v>0</v>
      </c>
      <c r="M7" s="242">
        <v>36830.400000000001</v>
      </c>
      <c r="N7" s="156" t="s">
        <v>123</v>
      </c>
    </row>
    <row r="8" spans="1:14" s="145" customFormat="1" ht="15" customHeight="1" x14ac:dyDescent="0.25">
      <c r="A8" s="157" t="s">
        <v>119</v>
      </c>
      <c r="B8" s="158" t="s">
        <v>119</v>
      </c>
      <c r="C8" s="159"/>
      <c r="D8" s="159">
        <v>231</v>
      </c>
      <c r="E8" s="160"/>
      <c r="F8" s="150" t="s">
        <v>120</v>
      </c>
      <c r="G8" s="150" t="s">
        <v>121</v>
      </c>
      <c r="H8" s="161">
        <v>0</v>
      </c>
      <c r="I8" s="161" t="s">
        <v>130</v>
      </c>
      <c r="J8" s="161">
        <v>0</v>
      </c>
      <c r="K8" s="161">
        <v>0</v>
      </c>
      <c r="L8" s="241">
        <v>11169.6</v>
      </c>
      <c r="M8" s="241">
        <v>0</v>
      </c>
      <c r="N8" s="162" t="s">
        <v>149</v>
      </c>
    </row>
    <row r="9" spans="1:14" s="145" customFormat="1" ht="15" customHeight="1" thickBot="1" x14ac:dyDescent="0.3">
      <c r="A9" s="163" t="s">
        <v>119</v>
      </c>
      <c r="B9" s="164" t="s">
        <v>119</v>
      </c>
      <c r="C9" s="165"/>
      <c r="D9" s="165" t="s">
        <v>124</v>
      </c>
      <c r="E9" s="166"/>
      <c r="F9" s="167" t="s">
        <v>122</v>
      </c>
      <c r="G9" s="167" t="s">
        <v>20</v>
      </c>
      <c r="H9" s="168" t="s">
        <v>125</v>
      </c>
      <c r="I9" s="168" t="s">
        <v>130</v>
      </c>
      <c r="J9" s="168" t="s">
        <v>125</v>
      </c>
      <c r="K9" s="168" t="s">
        <v>125</v>
      </c>
      <c r="L9" s="249">
        <v>0</v>
      </c>
      <c r="M9" s="249">
        <v>11169.6</v>
      </c>
      <c r="N9" s="156" t="s">
        <v>126</v>
      </c>
    </row>
    <row r="10" spans="1:14" s="171" customFormat="1" ht="14.1" customHeight="1" thickBot="1" x14ac:dyDescent="0.25">
      <c r="A10" s="335" t="s">
        <v>127</v>
      </c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169">
        <f>SUM(L6:L9)</f>
        <v>48000</v>
      </c>
      <c r="M10" s="169">
        <f>SUM(M6:M9)</f>
        <v>48000</v>
      </c>
      <c r="N10" s="170"/>
    </row>
    <row r="11" spans="1:14" ht="4.1500000000000004" customHeight="1" x14ac:dyDescent="0.25">
      <c r="A11" s="172"/>
      <c r="B11" s="130"/>
      <c r="C11" s="130"/>
      <c r="D11" s="130"/>
      <c r="E11" s="130"/>
      <c r="F11" s="130"/>
      <c r="G11" s="131"/>
      <c r="H11" s="131"/>
      <c r="I11" s="131"/>
      <c r="J11" s="131"/>
      <c r="K11" s="131"/>
      <c r="L11" s="132"/>
      <c r="M11" s="132"/>
      <c r="N11" s="133"/>
    </row>
    <row r="12" spans="1:14" s="253" customFormat="1" ht="4.1500000000000004" customHeight="1" x14ac:dyDescent="0.2">
      <c r="A12" s="250"/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1"/>
      <c r="M12" s="251"/>
      <c r="N12" s="252"/>
    </row>
    <row r="13" spans="1:14" s="270" customFormat="1" ht="15.75" customHeight="1" thickBot="1" x14ac:dyDescent="0.3">
      <c r="A13" s="256" t="s">
        <v>156</v>
      </c>
      <c r="B13" s="257"/>
      <c r="C13" s="257"/>
      <c r="D13" s="257"/>
      <c r="E13" s="257"/>
      <c r="F13" s="257"/>
      <c r="G13" s="267"/>
      <c r="H13" s="267"/>
      <c r="I13" s="267"/>
      <c r="J13" s="267"/>
      <c r="K13" s="267"/>
      <c r="L13" s="268"/>
      <c r="M13" s="268"/>
      <c r="N13" s="269"/>
    </row>
    <row r="14" spans="1:14" s="145" customFormat="1" ht="15.75" customHeight="1" thickBot="1" x14ac:dyDescent="0.3">
      <c r="A14" s="139" t="s">
        <v>105</v>
      </c>
      <c r="B14" s="140" t="s">
        <v>106</v>
      </c>
      <c r="C14" s="140" t="s">
        <v>107</v>
      </c>
      <c r="D14" s="140" t="s">
        <v>108</v>
      </c>
      <c r="E14" s="140" t="s">
        <v>109</v>
      </c>
      <c r="F14" s="141" t="s">
        <v>110</v>
      </c>
      <c r="G14" s="142" t="s">
        <v>111</v>
      </c>
      <c r="H14" s="142" t="s">
        <v>112</v>
      </c>
      <c r="I14" s="142" t="s">
        <v>113</v>
      </c>
      <c r="J14" s="142" t="s">
        <v>114</v>
      </c>
      <c r="K14" s="142" t="s">
        <v>115</v>
      </c>
      <c r="L14" s="143" t="s">
        <v>116</v>
      </c>
      <c r="M14" s="143" t="s">
        <v>117</v>
      </c>
      <c r="N14" s="144" t="s">
        <v>118</v>
      </c>
    </row>
    <row r="15" spans="1:14" s="1" customFormat="1" ht="14.1" customHeight="1" x14ac:dyDescent="0.25">
      <c r="A15" s="271" t="s">
        <v>119</v>
      </c>
      <c r="B15" s="272" t="s">
        <v>119</v>
      </c>
      <c r="C15" s="273"/>
      <c r="D15" s="273">
        <v>231</v>
      </c>
      <c r="E15" s="274"/>
      <c r="F15" s="275" t="s">
        <v>120</v>
      </c>
      <c r="G15" s="276" t="s">
        <v>138</v>
      </c>
      <c r="H15" s="277">
        <v>0</v>
      </c>
      <c r="I15" s="277" t="s">
        <v>157</v>
      </c>
      <c r="J15" s="277">
        <v>0</v>
      </c>
      <c r="K15" s="277">
        <v>0</v>
      </c>
      <c r="L15" s="278">
        <v>26176.5</v>
      </c>
      <c r="M15" s="278">
        <v>0</v>
      </c>
      <c r="N15" s="279" t="s">
        <v>155</v>
      </c>
    </row>
    <row r="16" spans="1:14" s="1" customFormat="1" ht="14.1" customHeight="1" x14ac:dyDescent="0.25">
      <c r="A16" s="290" t="s">
        <v>119</v>
      </c>
      <c r="B16" s="291" t="s">
        <v>119</v>
      </c>
      <c r="C16" s="292"/>
      <c r="D16" s="292">
        <v>231</v>
      </c>
      <c r="E16" s="293"/>
      <c r="F16" s="294" t="s">
        <v>120</v>
      </c>
      <c r="G16" s="294" t="s">
        <v>138</v>
      </c>
      <c r="H16" s="295">
        <v>0</v>
      </c>
      <c r="I16" s="295" t="s">
        <v>158</v>
      </c>
      <c r="J16" s="295">
        <v>0</v>
      </c>
      <c r="K16" s="295">
        <v>0</v>
      </c>
      <c r="L16" s="296">
        <v>2908.5</v>
      </c>
      <c r="M16" s="297">
        <v>0</v>
      </c>
      <c r="N16" s="298" t="s">
        <v>155</v>
      </c>
    </row>
    <row r="17" spans="1:14" s="1" customFormat="1" ht="14.1" customHeight="1" x14ac:dyDescent="0.25">
      <c r="A17" s="244" t="s">
        <v>119</v>
      </c>
      <c r="B17" s="245" t="s">
        <v>119</v>
      </c>
      <c r="C17" s="246"/>
      <c r="D17" s="246">
        <v>231</v>
      </c>
      <c r="E17" s="305"/>
      <c r="F17" s="315" t="s">
        <v>159</v>
      </c>
      <c r="G17" s="315" t="s">
        <v>160</v>
      </c>
      <c r="H17" s="307">
        <v>0</v>
      </c>
      <c r="I17" s="307" t="s">
        <v>157</v>
      </c>
      <c r="J17" s="307">
        <v>0</v>
      </c>
      <c r="K17" s="307">
        <v>0</v>
      </c>
      <c r="L17" s="308">
        <v>0</v>
      </c>
      <c r="M17" s="247">
        <v>26176.5</v>
      </c>
      <c r="N17" s="309" t="s">
        <v>155</v>
      </c>
    </row>
    <row r="18" spans="1:14" s="1" customFormat="1" ht="14.1" customHeight="1" thickBot="1" x14ac:dyDescent="0.3">
      <c r="A18" s="299" t="s">
        <v>119</v>
      </c>
      <c r="B18" s="300" t="s">
        <v>119</v>
      </c>
      <c r="C18" s="301"/>
      <c r="D18" s="301">
        <v>231</v>
      </c>
      <c r="E18" s="302"/>
      <c r="F18" s="316" t="s">
        <v>159</v>
      </c>
      <c r="G18" s="316" t="s">
        <v>160</v>
      </c>
      <c r="H18" s="303">
        <v>0</v>
      </c>
      <c r="I18" s="295" t="s">
        <v>158</v>
      </c>
      <c r="J18" s="303">
        <v>0</v>
      </c>
      <c r="K18" s="303">
        <v>0</v>
      </c>
      <c r="L18" s="288">
        <v>0</v>
      </c>
      <c r="M18" s="289">
        <v>2908.5</v>
      </c>
      <c r="N18" s="304" t="s">
        <v>155</v>
      </c>
    </row>
    <row r="19" spans="1:14" s="171" customFormat="1" ht="14.1" customHeight="1" thickBot="1" x14ac:dyDescent="0.25">
      <c r="A19" s="335" t="s">
        <v>127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5"/>
      <c r="L19" s="169">
        <f>SUM(L15:L18)</f>
        <v>29085</v>
      </c>
      <c r="M19" s="169">
        <f>SUM(M15:M18)</f>
        <v>29085</v>
      </c>
      <c r="N19" s="170"/>
    </row>
    <row r="20" spans="1:14" ht="4.1500000000000004" customHeight="1" x14ac:dyDescent="0.25">
      <c r="A20" s="172"/>
      <c r="B20" s="130"/>
      <c r="C20" s="130"/>
      <c r="D20" s="130"/>
      <c r="E20" s="130"/>
      <c r="F20" s="130"/>
      <c r="G20" s="131"/>
      <c r="H20" s="131"/>
      <c r="I20" s="131"/>
      <c r="J20" s="131"/>
      <c r="K20" s="131"/>
      <c r="L20" s="132"/>
      <c r="M20" s="132"/>
      <c r="N20" s="133"/>
    </row>
    <row r="21" spans="1:14" s="253" customFormat="1" ht="4.1500000000000004" customHeight="1" x14ac:dyDescent="0.2">
      <c r="A21" s="250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1"/>
      <c r="M21" s="251"/>
      <c r="N21" s="252"/>
    </row>
    <row r="22" spans="1:14" s="270" customFormat="1" ht="15.75" customHeight="1" thickBot="1" x14ac:dyDescent="0.3">
      <c r="A22" s="256" t="s">
        <v>165</v>
      </c>
      <c r="B22" s="257"/>
      <c r="C22" s="257"/>
      <c r="D22" s="257"/>
      <c r="E22" s="257"/>
      <c r="F22" s="257"/>
      <c r="G22" s="267"/>
      <c r="H22" s="267"/>
      <c r="I22" s="267"/>
      <c r="J22" s="267"/>
      <c r="K22" s="267"/>
      <c r="L22" s="268"/>
      <c r="M22" s="268"/>
      <c r="N22" s="269"/>
    </row>
    <row r="23" spans="1:14" s="145" customFormat="1" ht="15.75" customHeight="1" thickBot="1" x14ac:dyDescent="0.3">
      <c r="A23" s="139" t="s">
        <v>105</v>
      </c>
      <c r="B23" s="140" t="s">
        <v>106</v>
      </c>
      <c r="C23" s="140" t="s">
        <v>107</v>
      </c>
      <c r="D23" s="140" t="s">
        <v>108</v>
      </c>
      <c r="E23" s="140" t="s">
        <v>109</v>
      </c>
      <c r="F23" s="141" t="s">
        <v>110</v>
      </c>
      <c r="G23" s="142" t="s">
        <v>111</v>
      </c>
      <c r="H23" s="142" t="s">
        <v>112</v>
      </c>
      <c r="I23" s="142" t="s">
        <v>113</v>
      </c>
      <c r="J23" s="142" t="s">
        <v>114</v>
      </c>
      <c r="K23" s="142" t="s">
        <v>115</v>
      </c>
      <c r="L23" s="143" t="s">
        <v>116</v>
      </c>
      <c r="M23" s="143" t="s">
        <v>117</v>
      </c>
      <c r="N23" s="144" t="s">
        <v>118</v>
      </c>
    </row>
    <row r="24" spans="1:14" s="1" customFormat="1" ht="14.1" customHeight="1" x14ac:dyDescent="0.25">
      <c r="A24" s="271" t="s">
        <v>119</v>
      </c>
      <c r="B24" s="272" t="s">
        <v>119</v>
      </c>
      <c r="C24" s="273"/>
      <c r="D24" s="273">
        <v>231</v>
      </c>
      <c r="E24" s="274"/>
      <c r="F24" s="275" t="s">
        <v>120</v>
      </c>
      <c r="G24" s="276" t="s">
        <v>138</v>
      </c>
      <c r="H24" s="277">
        <v>0</v>
      </c>
      <c r="I24" s="277" t="s">
        <v>161</v>
      </c>
      <c r="J24" s="277">
        <v>0</v>
      </c>
      <c r="K24" s="277">
        <v>0</v>
      </c>
      <c r="L24" s="278">
        <v>-2079.9</v>
      </c>
      <c r="M24" s="278">
        <v>0</v>
      </c>
      <c r="N24" s="279" t="s">
        <v>162</v>
      </c>
    </row>
    <row r="25" spans="1:14" s="1" customFormat="1" ht="14.1" customHeight="1" x14ac:dyDescent="0.25">
      <c r="A25" s="290" t="s">
        <v>119</v>
      </c>
      <c r="B25" s="291" t="s">
        <v>119</v>
      </c>
      <c r="C25" s="292"/>
      <c r="D25" s="292">
        <v>231</v>
      </c>
      <c r="E25" s="293"/>
      <c r="F25" s="294" t="s">
        <v>120</v>
      </c>
      <c r="G25" s="294" t="s">
        <v>138</v>
      </c>
      <c r="H25" s="295">
        <v>0</v>
      </c>
      <c r="I25" s="295" t="s">
        <v>163</v>
      </c>
      <c r="J25" s="295">
        <v>0</v>
      </c>
      <c r="K25" s="295">
        <v>0</v>
      </c>
      <c r="L25" s="296">
        <v>-19.8</v>
      </c>
      <c r="M25" s="297">
        <v>0</v>
      </c>
      <c r="N25" s="311" t="s">
        <v>162</v>
      </c>
    </row>
    <row r="26" spans="1:14" s="1" customFormat="1" ht="14.1" customHeight="1" x14ac:dyDescent="0.25">
      <c r="A26" s="244" t="s">
        <v>119</v>
      </c>
      <c r="B26" s="245" t="s">
        <v>119</v>
      </c>
      <c r="C26" s="246"/>
      <c r="D26" s="246">
        <v>231</v>
      </c>
      <c r="E26" s="305"/>
      <c r="F26" s="306" t="s">
        <v>120</v>
      </c>
      <c r="G26" s="306" t="s">
        <v>138</v>
      </c>
      <c r="H26" s="307" t="s">
        <v>125</v>
      </c>
      <c r="I26" s="307" t="s">
        <v>164</v>
      </c>
      <c r="J26" s="307" t="s">
        <v>125</v>
      </c>
      <c r="K26" s="307" t="s">
        <v>125</v>
      </c>
      <c r="L26" s="308">
        <v>-18699.3</v>
      </c>
      <c r="M26" s="247">
        <v>0</v>
      </c>
      <c r="N26" s="311" t="s">
        <v>162</v>
      </c>
    </row>
    <row r="27" spans="1:14" s="1" customFormat="1" ht="14.1" customHeight="1" x14ac:dyDescent="0.25">
      <c r="A27" s="244" t="s">
        <v>119</v>
      </c>
      <c r="B27" s="245" t="s">
        <v>119</v>
      </c>
      <c r="C27" s="246"/>
      <c r="D27" s="246">
        <v>231</v>
      </c>
      <c r="E27" s="305"/>
      <c r="F27" s="315" t="s">
        <v>159</v>
      </c>
      <c r="G27" s="315" t="s">
        <v>160</v>
      </c>
      <c r="H27" s="307">
        <v>0</v>
      </c>
      <c r="I27" s="307" t="s">
        <v>161</v>
      </c>
      <c r="J27" s="307">
        <v>0</v>
      </c>
      <c r="K27" s="307">
        <v>0</v>
      </c>
      <c r="L27" s="308">
        <v>0</v>
      </c>
      <c r="M27" s="247">
        <v>-2079.9</v>
      </c>
      <c r="N27" s="310" t="s">
        <v>162</v>
      </c>
    </row>
    <row r="28" spans="1:14" s="1" customFormat="1" ht="14.1" customHeight="1" x14ac:dyDescent="0.25">
      <c r="A28" s="290" t="s">
        <v>119</v>
      </c>
      <c r="B28" s="291" t="s">
        <v>119</v>
      </c>
      <c r="C28" s="292"/>
      <c r="D28" s="292">
        <v>231</v>
      </c>
      <c r="E28" s="293"/>
      <c r="F28" s="317" t="s">
        <v>159</v>
      </c>
      <c r="G28" s="317" t="s">
        <v>160</v>
      </c>
      <c r="H28" s="295" t="s">
        <v>125</v>
      </c>
      <c r="I28" s="295" t="s">
        <v>163</v>
      </c>
      <c r="J28" s="295" t="s">
        <v>125</v>
      </c>
      <c r="K28" s="295" t="s">
        <v>125</v>
      </c>
      <c r="L28" s="296">
        <v>0</v>
      </c>
      <c r="M28" s="297">
        <v>-19.8</v>
      </c>
      <c r="N28" s="311" t="s">
        <v>162</v>
      </c>
    </row>
    <row r="29" spans="1:14" s="1" customFormat="1" ht="14.1" customHeight="1" thickBot="1" x14ac:dyDescent="0.3">
      <c r="A29" s="280" t="s">
        <v>119</v>
      </c>
      <c r="B29" s="281" t="s">
        <v>119</v>
      </c>
      <c r="C29" s="282"/>
      <c r="D29" s="282">
        <v>231</v>
      </c>
      <c r="E29" s="283"/>
      <c r="F29" s="318" t="s">
        <v>159</v>
      </c>
      <c r="G29" s="318" t="s">
        <v>160</v>
      </c>
      <c r="H29" s="284">
        <v>0</v>
      </c>
      <c r="I29" s="284" t="s">
        <v>164</v>
      </c>
      <c r="J29" s="284">
        <v>0</v>
      </c>
      <c r="K29" s="284">
        <v>0</v>
      </c>
      <c r="L29" s="285">
        <v>0</v>
      </c>
      <c r="M29" s="286">
        <v>-18699.3</v>
      </c>
      <c r="N29" s="287" t="s">
        <v>162</v>
      </c>
    </row>
    <row r="30" spans="1:14" s="171" customFormat="1" ht="14.1" customHeight="1" thickBot="1" x14ac:dyDescent="0.25">
      <c r="A30" s="335" t="s">
        <v>127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169">
        <f>SUM(L24:L29)</f>
        <v>-20799</v>
      </c>
      <c r="M30" s="169">
        <f>SUM(M24:M29)</f>
        <v>-20799</v>
      </c>
      <c r="N30" s="170"/>
    </row>
    <row r="31" spans="1:14" s="314" customFormat="1" ht="14.1" customHeight="1" x14ac:dyDescent="0.2">
      <c r="A31" s="248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312"/>
      <c r="M31" s="312"/>
      <c r="N31" s="313"/>
    </row>
    <row r="32" spans="1:14" x14ac:dyDescent="0.25">
      <c r="A32" s="173" t="s">
        <v>19</v>
      </c>
      <c r="B32" s="173"/>
      <c r="C32" s="173"/>
      <c r="D32" s="173"/>
      <c r="E32" s="174"/>
      <c r="F32" s="175"/>
      <c r="G32" s="1"/>
      <c r="H32" s="1"/>
      <c r="I32" s="1"/>
      <c r="J32" s="1"/>
      <c r="K32" s="1"/>
      <c r="L32" s="176"/>
      <c r="M32" s="1"/>
      <c r="N32" s="1"/>
    </row>
    <row r="33" spans="1:14" s="253" customFormat="1" ht="14.1" customHeight="1" x14ac:dyDescent="0.2">
      <c r="A33" s="250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1"/>
      <c r="M33" s="251"/>
      <c r="N33" s="252"/>
    </row>
    <row r="34" spans="1:14" s="253" customFormat="1" ht="14.1" customHeight="1" x14ac:dyDescent="0.2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1"/>
      <c r="M34" s="251"/>
      <c r="N34" s="252"/>
    </row>
    <row r="35" spans="1:14" s="253" customFormat="1" ht="14.1" customHeight="1" x14ac:dyDescent="0.2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1"/>
      <c r="M35" s="251"/>
      <c r="N35" s="252"/>
    </row>
  </sheetData>
  <mergeCells count="3">
    <mergeCell ref="A10:K10"/>
    <mergeCell ref="A19:K19"/>
    <mergeCell ref="A30:K30"/>
  </mergeCells>
  <pageMargins left="0" right="0" top="0.7874015748031496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CZ00303453&amp;C&amp;"-,Tučné"&amp;14&amp;A/2024
&amp;RRok 2024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workbookViewId="0">
      <selection activeCell="E99" sqref="E99"/>
    </sheetView>
  </sheetViews>
  <sheetFormatPr defaultRowHeight="15" x14ac:dyDescent="0.25"/>
  <cols>
    <col min="1" max="2" width="6.7109375" style="86" customWidth="1"/>
    <col min="3" max="3" width="18" style="86" customWidth="1"/>
    <col min="4" max="4" width="25.28515625" style="86" customWidth="1"/>
    <col min="5" max="6" width="13.28515625" style="87" customWidth="1"/>
    <col min="7" max="7" width="15.7109375" style="88" customWidth="1"/>
    <col min="8" max="9" width="13.28515625" customWidth="1"/>
    <col min="10" max="10" width="18.7109375" customWidth="1"/>
  </cols>
  <sheetData>
    <row r="1" spans="1:10" s="44" customFormat="1" ht="24.95" customHeight="1" x14ac:dyDescent="0.25">
      <c r="A1" s="177" t="s">
        <v>0</v>
      </c>
      <c r="B1" s="178"/>
      <c r="C1" s="179"/>
      <c r="D1" s="41"/>
      <c r="E1" s="42"/>
      <c r="F1" s="43"/>
      <c r="H1" s="180" t="s">
        <v>131</v>
      </c>
    </row>
    <row r="2" spans="1:10" s="44" customFormat="1" ht="8.1" customHeight="1" thickBot="1" x14ac:dyDescent="0.3">
      <c r="A2" s="38"/>
      <c r="B2" s="39"/>
      <c r="C2" s="40"/>
      <c r="D2" s="41"/>
      <c r="E2" s="42"/>
      <c r="F2" s="43"/>
      <c r="H2" s="181" t="s">
        <v>132</v>
      </c>
    </row>
    <row r="3" spans="1:10" s="1" customFormat="1" ht="29.25" customHeight="1" thickBot="1" x14ac:dyDescent="0.3">
      <c r="A3" s="54" t="s">
        <v>49</v>
      </c>
      <c r="B3" s="337" t="s">
        <v>3</v>
      </c>
      <c r="C3" s="338"/>
      <c r="D3" s="55"/>
      <c r="E3" s="56" t="s">
        <v>61</v>
      </c>
      <c r="F3" s="56" t="s">
        <v>62</v>
      </c>
      <c r="G3" s="57" t="s">
        <v>70</v>
      </c>
      <c r="H3" s="182" t="s">
        <v>166</v>
      </c>
      <c r="I3" s="183" t="s">
        <v>133</v>
      </c>
      <c r="J3" s="184" t="s">
        <v>134</v>
      </c>
    </row>
    <row r="4" spans="1:10" s="37" customFormat="1" ht="16.5" customHeight="1" thickBot="1" x14ac:dyDescent="0.3">
      <c r="A4" s="339" t="s">
        <v>5</v>
      </c>
      <c r="B4" s="340"/>
      <c r="C4" s="340"/>
      <c r="D4" s="341"/>
      <c r="E4" s="76">
        <v>87000000</v>
      </c>
      <c r="F4" s="76">
        <v>86411463.760000005</v>
      </c>
      <c r="G4" s="77">
        <v>81000000</v>
      </c>
      <c r="H4" s="185">
        <v>56286</v>
      </c>
      <c r="I4" s="186">
        <f>SUM(18000+200258+3230266.01+48000+288000+1123328.14+48000+56286)</f>
        <v>5012138.1499999994</v>
      </c>
      <c r="J4" s="187">
        <f>SUM(G4+I4)</f>
        <v>86012138.150000006</v>
      </c>
    </row>
    <row r="5" spans="1:10" ht="15.75" thickBot="1" x14ac:dyDescent="0.3">
      <c r="E5" s="199"/>
      <c r="F5" s="199"/>
      <c r="G5" s="200"/>
    </row>
    <row r="6" spans="1:10" s="37" customFormat="1" ht="24.95" customHeight="1" x14ac:dyDescent="0.3">
      <c r="A6" s="188" t="s">
        <v>18</v>
      </c>
      <c r="B6" s="188"/>
      <c r="C6" s="188"/>
      <c r="D6" s="188"/>
      <c r="E6" s="188"/>
      <c r="F6" s="188"/>
      <c r="G6" s="189"/>
      <c r="H6" s="180" t="s">
        <v>131</v>
      </c>
      <c r="I6" s="190"/>
      <c r="J6" s="190"/>
    </row>
    <row r="7" spans="1:10" s="37" customFormat="1" ht="8.1" customHeight="1" thickBot="1" x14ac:dyDescent="0.35">
      <c r="A7" s="191"/>
      <c r="B7" s="191"/>
      <c r="C7" s="191"/>
      <c r="D7" s="191"/>
      <c r="E7" s="191"/>
      <c r="F7" s="191"/>
      <c r="G7" s="192"/>
      <c r="H7" s="181" t="s">
        <v>132</v>
      </c>
    </row>
    <row r="8" spans="1:10" s="1" customFormat="1" ht="29.25" customHeight="1" thickBot="1" x14ac:dyDescent="0.3">
      <c r="A8" s="54" t="s">
        <v>49</v>
      </c>
      <c r="B8" s="337" t="s">
        <v>3</v>
      </c>
      <c r="C8" s="338"/>
      <c r="D8" s="55"/>
      <c r="E8" s="56" t="s">
        <v>61</v>
      </c>
      <c r="F8" s="56" t="s">
        <v>62</v>
      </c>
      <c r="G8" s="57" t="s">
        <v>70</v>
      </c>
      <c r="H8" s="182" t="s">
        <v>166</v>
      </c>
      <c r="I8" s="183" t="s">
        <v>133</v>
      </c>
      <c r="J8" s="184" t="s">
        <v>134</v>
      </c>
    </row>
    <row r="9" spans="1:10" s="44" customFormat="1" ht="42" customHeight="1" x14ac:dyDescent="0.25">
      <c r="A9" s="232" t="s">
        <v>4</v>
      </c>
      <c r="B9" s="233" t="s">
        <v>13</v>
      </c>
      <c r="C9" s="342" t="s">
        <v>135</v>
      </c>
      <c r="D9" s="342"/>
      <c r="E9" s="107">
        <v>-10763019.82</v>
      </c>
      <c r="F9" s="107">
        <v>-13604921.67</v>
      </c>
      <c r="G9" s="108">
        <v>16736851.5</v>
      </c>
      <c r="H9" s="234">
        <v>0</v>
      </c>
      <c r="I9" s="235">
        <f>SUM(H9)</f>
        <v>0</v>
      </c>
      <c r="J9" s="238">
        <f>SUM(G9+I9)</f>
        <v>16736851.5</v>
      </c>
    </row>
    <row r="10" spans="1:10" s="44" customFormat="1" ht="15.95" customHeight="1" x14ac:dyDescent="0.25">
      <c r="A10" s="193" t="s">
        <v>4</v>
      </c>
      <c r="B10" s="194" t="s">
        <v>14</v>
      </c>
      <c r="C10" s="343" t="s">
        <v>42</v>
      </c>
      <c r="D10" s="343"/>
      <c r="E10" s="50">
        <v>18051961.039999999</v>
      </c>
      <c r="F10" s="51">
        <v>18051961.039999999</v>
      </c>
      <c r="G10" s="45">
        <v>0</v>
      </c>
      <c r="H10" s="236">
        <v>0</v>
      </c>
      <c r="I10" s="237">
        <f t="shared" ref="I10:I11" si="0">SUM(H10)</f>
        <v>0</v>
      </c>
      <c r="J10" s="239">
        <f t="shared" ref="J10:J11" si="1">SUM(G10+I10)</f>
        <v>0</v>
      </c>
    </row>
    <row r="11" spans="1:10" s="44" customFormat="1" ht="15.95" customHeight="1" thickBot="1" x14ac:dyDescent="0.3">
      <c r="A11" s="201" t="s">
        <v>4</v>
      </c>
      <c r="B11" s="202" t="s">
        <v>15</v>
      </c>
      <c r="C11" s="336" t="s">
        <v>43</v>
      </c>
      <c r="D11" s="336"/>
      <c r="E11" s="203">
        <v>0</v>
      </c>
      <c r="F11" s="204">
        <v>5681.97</v>
      </c>
      <c r="G11" s="205">
        <v>0</v>
      </c>
      <c r="H11" s="254">
        <v>0</v>
      </c>
      <c r="I11" s="255">
        <f t="shared" si="0"/>
        <v>0</v>
      </c>
      <c r="J11" s="240">
        <f t="shared" si="1"/>
        <v>0</v>
      </c>
    </row>
    <row r="12" spans="1:10" s="44" customFormat="1" ht="15.75" thickBot="1" x14ac:dyDescent="0.3">
      <c r="A12" s="344" t="s">
        <v>44</v>
      </c>
      <c r="B12" s="345"/>
      <c r="C12" s="345"/>
      <c r="D12" s="345"/>
      <c r="E12" s="206">
        <f>SUM(E9:E11)</f>
        <v>7288941.2199999988</v>
      </c>
      <c r="F12" s="206">
        <f>SUM(F9:F11)</f>
        <v>4452721.3399999989</v>
      </c>
      <c r="G12" s="207">
        <f>SUM(G9:G11)</f>
        <v>16736851.5</v>
      </c>
      <c r="H12" s="195">
        <f t="shared" ref="H12:J12" si="2">SUM(H9:H11)</f>
        <v>0</v>
      </c>
      <c r="I12" s="196">
        <f t="shared" si="2"/>
        <v>0</v>
      </c>
      <c r="J12" s="197">
        <f t="shared" si="2"/>
        <v>16736851.5</v>
      </c>
    </row>
    <row r="13" spans="1:10" s="44" customFormat="1" ht="5.0999999999999996" customHeight="1" thickBot="1" x14ac:dyDescent="0.3">
      <c r="A13" s="46"/>
      <c r="B13" s="46"/>
      <c r="C13" s="46"/>
      <c r="E13" s="47"/>
      <c r="F13" s="47"/>
      <c r="G13" s="48"/>
      <c r="H13" s="198"/>
    </row>
    <row r="14" spans="1:10" s="44" customFormat="1" ht="18.75" customHeight="1" thickBot="1" x14ac:dyDescent="0.3">
      <c r="A14" s="346" t="s">
        <v>45</v>
      </c>
      <c r="B14" s="346"/>
      <c r="C14" s="346"/>
      <c r="D14" s="346"/>
      <c r="E14" s="49"/>
      <c r="I14" s="347">
        <f>SUM(J4+J12)</f>
        <v>102748989.65000001</v>
      </c>
      <c r="J14" s="348"/>
    </row>
    <row r="15" spans="1:10" s="222" customFormat="1" ht="3" customHeight="1" x14ac:dyDescent="0.25">
      <c r="A15" s="220"/>
      <c r="B15" s="220"/>
      <c r="C15" s="220"/>
      <c r="D15" s="220"/>
      <c r="E15" s="221"/>
      <c r="I15" s="223"/>
      <c r="J15" s="223"/>
    </row>
    <row r="16" spans="1:10" s="222" customFormat="1" ht="15" customHeight="1" x14ac:dyDescent="0.25">
      <c r="A16" s="220"/>
      <c r="B16" s="220"/>
      <c r="C16" s="220"/>
      <c r="D16" s="220"/>
      <c r="E16" s="221"/>
      <c r="I16" s="223"/>
      <c r="J16" s="223"/>
    </row>
    <row r="17" spans="1:10" s="222" customFormat="1" ht="15" customHeight="1" x14ac:dyDescent="0.25">
      <c r="A17" s="220"/>
      <c r="B17" s="220"/>
      <c r="C17" s="220"/>
      <c r="D17" s="220"/>
      <c r="E17" s="221"/>
      <c r="I17" s="223"/>
      <c r="J17" s="223"/>
    </row>
    <row r="18" spans="1:10" s="222" customFormat="1" ht="15" customHeight="1" x14ac:dyDescent="0.25">
      <c r="A18" s="220"/>
      <c r="B18" s="220"/>
      <c r="C18" s="220"/>
      <c r="D18" s="220"/>
      <c r="E18" s="221"/>
      <c r="I18" s="223"/>
      <c r="J18" s="223"/>
    </row>
    <row r="19" spans="1:10" s="222" customFormat="1" ht="15" customHeight="1" x14ac:dyDescent="0.25">
      <c r="A19" s="220"/>
      <c r="B19" s="220"/>
      <c r="C19" s="220"/>
      <c r="D19" s="220"/>
      <c r="E19" s="221"/>
      <c r="I19" s="223"/>
      <c r="J19" s="223"/>
    </row>
    <row r="20" spans="1:10" s="222" customFormat="1" ht="15" customHeight="1" x14ac:dyDescent="0.25">
      <c r="A20" s="220"/>
      <c r="B20" s="220"/>
      <c r="C20" s="220"/>
      <c r="D20" s="220"/>
      <c r="E20" s="221"/>
      <c r="I20" s="223"/>
      <c r="J20" s="223"/>
    </row>
    <row r="21" spans="1:10" s="222" customFormat="1" ht="15" customHeight="1" x14ac:dyDescent="0.25">
      <c r="A21" s="220"/>
      <c r="B21" s="220"/>
      <c r="C21" s="220"/>
      <c r="D21" s="220"/>
      <c r="E21" s="221"/>
      <c r="I21" s="223"/>
      <c r="J21" s="223"/>
    </row>
    <row r="22" spans="1:10" s="222" customFormat="1" ht="15" customHeight="1" x14ac:dyDescent="0.25">
      <c r="A22" s="220"/>
      <c r="B22" s="220"/>
      <c r="C22" s="220"/>
      <c r="D22" s="220"/>
      <c r="E22" s="221"/>
      <c r="I22" s="223"/>
      <c r="J22" s="223"/>
    </row>
    <row r="23" spans="1:10" s="222" customFormat="1" ht="15" customHeight="1" x14ac:dyDescent="0.25">
      <c r="A23" s="220"/>
      <c r="B23" s="220"/>
      <c r="C23" s="220"/>
      <c r="D23" s="220"/>
      <c r="E23" s="221"/>
      <c r="I23" s="223"/>
      <c r="J23" s="223"/>
    </row>
    <row r="24" spans="1:10" s="222" customFormat="1" ht="15" customHeight="1" x14ac:dyDescent="0.25">
      <c r="A24" s="220"/>
      <c r="B24" s="220"/>
      <c r="C24" s="220"/>
      <c r="D24" s="220"/>
      <c r="E24" s="221"/>
      <c r="I24" s="223"/>
      <c r="J24" s="223"/>
    </row>
    <row r="25" spans="1:10" s="222" customFormat="1" ht="15" customHeight="1" x14ac:dyDescent="0.25">
      <c r="A25" s="220"/>
      <c r="B25" s="220"/>
      <c r="C25" s="220"/>
      <c r="D25" s="220"/>
      <c r="E25" s="221"/>
      <c r="I25" s="223"/>
      <c r="J25" s="223"/>
    </row>
    <row r="26" spans="1:10" s="222" customFormat="1" ht="15" customHeight="1" x14ac:dyDescent="0.25">
      <c r="A26" s="220"/>
      <c r="B26" s="220"/>
      <c r="C26" s="220"/>
      <c r="D26" s="220"/>
      <c r="E26" s="221"/>
      <c r="I26" s="223"/>
      <c r="J26" s="223"/>
    </row>
    <row r="27" spans="1:10" s="222" customFormat="1" ht="15" customHeight="1" x14ac:dyDescent="0.25">
      <c r="A27" s="220"/>
      <c r="B27" s="220"/>
      <c r="C27" s="220"/>
      <c r="D27" s="220"/>
      <c r="E27" s="221"/>
      <c r="I27" s="223"/>
      <c r="J27" s="223"/>
    </row>
    <row r="28" spans="1:10" s="222" customFormat="1" ht="15" customHeight="1" x14ac:dyDescent="0.25">
      <c r="A28" s="220"/>
      <c r="B28" s="220"/>
      <c r="C28" s="220"/>
      <c r="D28" s="220"/>
      <c r="E28" s="221"/>
      <c r="I28" s="223"/>
      <c r="J28" s="223"/>
    </row>
    <row r="29" spans="1:10" s="222" customFormat="1" ht="15" customHeight="1" x14ac:dyDescent="0.25">
      <c r="A29" s="220"/>
      <c r="B29" s="220"/>
      <c r="C29" s="220"/>
      <c r="D29" s="220"/>
      <c r="E29" s="221"/>
      <c r="I29" s="223"/>
      <c r="J29" s="223"/>
    </row>
    <row r="30" spans="1:10" s="222" customFormat="1" ht="15" customHeight="1" thickBot="1" x14ac:dyDescent="0.3">
      <c r="A30" s="220"/>
      <c r="B30" s="220"/>
      <c r="C30" s="220"/>
      <c r="D30" s="220"/>
      <c r="E30" s="221"/>
      <c r="I30" s="223"/>
      <c r="J30" s="223"/>
    </row>
    <row r="31" spans="1:10" ht="21" x14ac:dyDescent="0.25">
      <c r="A31" s="38" t="s">
        <v>6</v>
      </c>
      <c r="B31" s="39"/>
      <c r="C31" s="40"/>
      <c r="H31" s="180" t="s">
        <v>131</v>
      </c>
      <c r="I31" s="190"/>
      <c r="J31" s="190"/>
    </row>
    <row r="32" spans="1:10" s="1" customFormat="1" ht="8.1" customHeight="1" thickBot="1" x14ac:dyDescent="0.3">
      <c r="D32" s="41"/>
      <c r="E32" s="42"/>
      <c r="F32" s="43"/>
      <c r="G32" s="44"/>
      <c r="H32" s="181" t="s">
        <v>132</v>
      </c>
      <c r="I32" s="37"/>
      <c r="J32" s="37"/>
    </row>
    <row r="33" spans="1:10" s="1" customFormat="1" ht="29.25" customHeight="1" thickBot="1" x14ac:dyDescent="0.3">
      <c r="A33" s="54" t="s">
        <v>49</v>
      </c>
      <c r="B33" s="337" t="s">
        <v>3</v>
      </c>
      <c r="C33" s="338"/>
      <c r="D33" s="55"/>
      <c r="E33" s="56" t="s">
        <v>61</v>
      </c>
      <c r="F33" s="56" t="s">
        <v>62</v>
      </c>
      <c r="G33" s="57" t="s">
        <v>70</v>
      </c>
      <c r="H33" s="182" t="s">
        <v>166</v>
      </c>
      <c r="I33" s="183" t="s">
        <v>133</v>
      </c>
      <c r="J33" s="184" t="s">
        <v>134</v>
      </c>
    </row>
    <row r="34" spans="1:10" ht="14.45" customHeight="1" x14ac:dyDescent="0.25">
      <c r="A34" s="58" t="s">
        <v>50</v>
      </c>
      <c r="B34" s="349" t="s">
        <v>16</v>
      </c>
      <c r="C34" s="350"/>
      <c r="D34" s="59"/>
      <c r="E34" s="60">
        <v>5500000</v>
      </c>
      <c r="F34" s="60">
        <v>5239081.6900000004</v>
      </c>
      <c r="G34" s="61">
        <v>6000000</v>
      </c>
      <c r="H34" s="208">
        <v>0</v>
      </c>
      <c r="I34" s="209">
        <f>SUM(0+0+0+0+0+0+0)</f>
        <v>0</v>
      </c>
      <c r="J34" s="210">
        <f>SUM(G34+I34)</f>
        <v>6000000</v>
      </c>
    </row>
    <row r="35" spans="1:10" ht="14.45" customHeight="1" x14ac:dyDescent="0.25">
      <c r="A35" s="62" t="s">
        <v>54</v>
      </c>
      <c r="B35" s="63" t="s">
        <v>55</v>
      </c>
      <c r="C35" s="64"/>
      <c r="D35" s="65"/>
      <c r="E35" s="66">
        <v>12300000</v>
      </c>
      <c r="F35" s="66">
        <v>11184587.98</v>
      </c>
      <c r="G35" s="67">
        <v>12000000</v>
      </c>
      <c r="H35" s="211">
        <v>0</v>
      </c>
      <c r="I35" s="212">
        <f>SUM(0+0+30000+0+0+39575+0)</f>
        <v>69575</v>
      </c>
      <c r="J35" s="213">
        <f t="shared" ref="J35:J38" si="3">SUM(G35+I35)</f>
        <v>12069575</v>
      </c>
    </row>
    <row r="36" spans="1:10" ht="14.45" customHeight="1" x14ac:dyDescent="0.25">
      <c r="A36" s="62" t="s">
        <v>51</v>
      </c>
      <c r="B36" s="351" t="s">
        <v>52</v>
      </c>
      <c r="C36" s="352"/>
      <c r="D36" s="65"/>
      <c r="E36" s="66">
        <v>50000000</v>
      </c>
      <c r="F36" s="66">
        <v>49707591.939999998</v>
      </c>
      <c r="G36" s="67">
        <v>53000000</v>
      </c>
      <c r="H36" s="211">
        <v>56286</v>
      </c>
      <c r="I36" s="214">
        <f>SUM(18000+40258+175900+48000+48000+855930+48000+56286)</f>
        <v>1290374</v>
      </c>
      <c r="J36" s="213">
        <f t="shared" si="3"/>
        <v>54290374</v>
      </c>
    </row>
    <row r="37" spans="1:10" ht="14.45" customHeight="1" x14ac:dyDescent="0.25">
      <c r="A37" s="62" t="s">
        <v>20</v>
      </c>
      <c r="B37" s="63" t="s">
        <v>66</v>
      </c>
      <c r="C37" s="68"/>
      <c r="D37" s="69"/>
      <c r="E37" s="66">
        <v>2000000</v>
      </c>
      <c r="F37" s="66">
        <v>1596484.09</v>
      </c>
      <c r="G37" s="67">
        <v>2000000</v>
      </c>
      <c r="H37" s="211">
        <v>0</v>
      </c>
      <c r="I37" s="212">
        <f>SUM(0+0+256000+0+0+130000+0)</f>
        <v>386000</v>
      </c>
      <c r="J37" s="213">
        <f t="shared" si="3"/>
        <v>2386000</v>
      </c>
    </row>
    <row r="38" spans="1:10" ht="14.45" customHeight="1" thickBot="1" x14ac:dyDescent="0.3">
      <c r="A38" s="70" t="s">
        <v>63</v>
      </c>
      <c r="B38" s="71" t="s">
        <v>17</v>
      </c>
      <c r="C38" s="72"/>
      <c r="D38" s="73"/>
      <c r="E38" s="74">
        <v>23000000</v>
      </c>
      <c r="F38" s="74">
        <v>21647498.18</v>
      </c>
      <c r="G38" s="75">
        <v>23000000</v>
      </c>
      <c r="H38" s="215">
        <v>0</v>
      </c>
      <c r="I38" s="216">
        <f>SUM(0+160000+2768366.01+0+240000+97823.14+0)</f>
        <v>3266189.15</v>
      </c>
      <c r="J38" s="217">
        <f t="shared" si="3"/>
        <v>26266189.149999999</v>
      </c>
    </row>
    <row r="39" spans="1:10" ht="16.5" customHeight="1" thickBot="1" x14ac:dyDescent="0.3">
      <c r="A39" s="339" t="s">
        <v>12</v>
      </c>
      <c r="B39" s="340"/>
      <c r="C39" s="340"/>
      <c r="D39" s="341"/>
      <c r="E39" s="76">
        <f>SUM(E34:E38)</f>
        <v>92800000</v>
      </c>
      <c r="F39" s="76">
        <f>SUM(F34:F38)</f>
        <v>89375243.879999995</v>
      </c>
      <c r="G39" s="77">
        <f>SUM(G34:G38)</f>
        <v>96000000</v>
      </c>
      <c r="H39" s="218">
        <f t="shared" ref="H39:J39" si="4">SUM(H34:H38)</f>
        <v>56286</v>
      </c>
      <c r="I39" s="219">
        <f t="shared" si="4"/>
        <v>5012138.1500000004</v>
      </c>
      <c r="J39" s="219">
        <f t="shared" si="4"/>
        <v>101012138.15000001</v>
      </c>
    </row>
    <row r="40" spans="1:10" ht="15.95" customHeight="1" x14ac:dyDescent="0.25">
      <c r="A40" s="353" t="s">
        <v>64</v>
      </c>
      <c r="B40" s="353"/>
      <c r="C40" s="353"/>
      <c r="D40" s="353"/>
      <c r="E40" s="109">
        <v>70800000</v>
      </c>
      <c r="F40" s="109">
        <v>68326639.439999998</v>
      </c>
      <c r="G40" s="78">
        <v>73000000</v>
      </c>
      <c r="H40" s="224">
        <f>SUM(H39)</f>
        <v>56286</v>
      </c>
      <c r="I40" s="224">
        <f>SUM(I39)</f>
        <v>5012138.1500000004</v>
      </c>
      <c r="J40" s="224">
        <f>SUM(G40+I40)</f>
        <v>78012138.150000006</v>
      </c>
    </row>
    <row r="41" spans="1:10" ht="15.95" customHeight="1" thickBot="1" x14ac:dyDescent="0.3">
      <c r="A41" s="354" t="s">
        <v>65</v>
      </c>
      <c r="B41" s="354"/>
      <c r="C41" s="354"/>
      <c r="D41" s="354"/>
      <c r="E41" s="109">
        <v>22000000</v>
      </c>
      <c r="F41" s="109">
        <v>21048604.440000001</v>
      </c>
      <c r="G41" s="78">
        <v>23000000</v>
      </c>
      <c r="H41" s="225">
        <v>0</v>
      </c>
      <c r="I41" s="225">
        <v>0</v>
      </c>
      <c r="J41" s="225">
        <f>SUM(G41+I41)</f>
        <v>23000000</v>
      </c>
    </row>
    <row r="42" spans="1:10" x14ac:dyDescent="0.25">
      <c r="A42" s="355" t="s">
        <v>67</v>
      </c>
      <c r="B42" s="355"/>
      <c r="C42" s="355"/>
      <c r="D42" s="355"/>
      <c r="E42" s="355"/>
      <c r="F42" s="355"/>
      <c r="G42" s="355"/>
    </row>
    <row r="43" spans="1:10" ht="9" customHeight="1" x14ac:dyDescent="0.25">
      <c r="A43" s="79"/>
      <c r="B43" s="79"/>
      <c r="C43" s="79"/>
      <c r="D43" s="79"/>
      <c r="E43" s="79"/>
      <c r="F43" s="79"/>
      <c r="G43" s="79"/>
    </row>
    <row r="44" spans="1:10" ht="9" customHeight="1" thickBot="1" x14ac:dyDescent="0.3">
      <c r="A44" s="79"/>
      <c r="B44" s="79"/>
      <c r="C44" s="79"/>
      <c r="D44" s="79"/>
      <c r="E44" s="79"/>
      <c r="F44" s="79"/>
      <c r="G44" s="79"/>
    </row>
    <row r="45" spans="1:10" s="37" customFormat="1" ht="24.95" customHeight="1" x14ac:dyDescent="0.3">
      <c r="A45" s="188" t="s">
        <v>18</v>
      </c>
      <c r="B45" s="188"/>
      <c r="C45" s="188"/>
      <c r="D45" s="188"/>
      <c r="E45" s="188"/>
      <c r="F45" s="188"/>
      <c r="G45" s="189"/>
      <c r="H45" s="180" t="s">
        <v>131</v>
      </c>
      <c r="I45" s="190"/>
      <c r="J45" s="190"/>
    </row>
    <row r="46" spans="1:10" s="37" customFormat="1" ht="8.1" customHeight="1" thickBot="1" x14ac:dyDescent="0.35">
      <c r="A46" s="191"/>
      <c r="B46" s="191"/>
      <c r="C46" s="191"/>
      <c r="D46" s="191"/>
      <c r="E46" s="191"/>
      <c r="F46" s="191"/>
      <c r="G46" s="192"/>
      <c r="H46" s="181" t="s">
        <v>132</v>
      </c>
    </row>
    <row r="47" spans="1:10" s="1" customFormat="1" ht="29.25" customHeight="1" thickBot="1" x14ac:dyDescent="0.3">
      <c r="A47" s="54" t="s">
        <v>1</v>
      </c>
      <c r="B47" s="80" t="s">
        <v>2</v>
      </c>
      <c r="C47" s="319" t="s">
        <v>3</v>
      </c>
      <c r="D47" s="55"/>
      <c r="E47" s="56" t="s">
        <v>61</v>
      </c>
      <c r="F47" s="56" t="s">
        <v>62</v>
      </c>
      <c r="G47" s="57" t="s">
        <v>70</v>
      </c>
      <c r="H47" s="182" t="s">
        <v>166</v>
      </c>
      <c r="I47" s="183" t="s">
        <v>133</v>
      </c>
      <c r="J47" s="184" t="s">
        <v>134</v>
      </c>
    </row>
    <row r="48" spans="1:10" ht="15" customHeight="1" thickBot="1" x14ac:dyDescent="0.3">
      <c r="A48" s="96" t="s">
        <v>4</v>
      </c>
      <c r="B48" s="97" t="s">
        <v>46</v>
      </c>
      <c r="C48" s="356" t="s">
        <v>47</v>
      </c>
      <c r="D48" s="357"/>
      <c r="E48" s="81">
        <v>1488941.22</v>
      </c>
      <c r="F48" s="81">
        <v>1488941.22</v>
      </c>
      <c r="G48" s="82">
        <v>1736851.5</v>
      </c>
      <c r="H48" s="226">
        <v>0</v>
      </c>
      <c r="I48" s="227">
        <v>0</v>
      </c>
      <c r="J48" s="228">
        <f>SUM(G48+I48)</f>
        <v>1736851.5</v>
      </c>
    </row>
    <row r="49" spans="1:10" ht="16.5" customHeight="1" thickBot="1" x14ac:dyDescent="0.3">
      <c r="A49" s="339" t="s">
        <v>53</v>
      </c>
      <c r="B49" s="340"/>
      <c r="C49" s="340"/>
      <c r="D49" s="341"/>
      <c r="E49" s="76">
        <f>SUM(E48)</f>
        <v>1488941.22</v>
      </c>
      <c r="F49" s="76">
        <f>SUM(F48)</f>
        <v>1488941.22</v>
      </c>
      <c r="G49" s="77">
        <f>SUM(G48)</f>
        <v>1736851.5</v>
      </c>
      <c r="H49" s="219">
        <f t="shared" ref="H49:J49" si="5">SUM(H48)</f>
        <v>0</v>
      </c>
      <c r="I49" s="219">
        <f t="shared" si="5"/>
        <v>0</v>
      </c>
      <c r="J49" s="219">
        <f t="shared" si="5"/>
        <v>1736851.5</v>
      </c>
    </row>
    <row r="50" spans="1:10" ht="12" customHeight="1" thickBot="1" x14ac:dyDescent="0.3">
      <c r="A50" s="320"/>
      <c r="B50" s="320"/>
      <c r="C50" s="320"/>
      <c r="D50" s="320"/>
      <c r="E50" s="320"/>
      <c r="F50" s="320"/>
      <c r="G50" s="320"/>
    </row>
    <row r="51" spans="1:10" s="1" customFormat="1" ht="18" customHeight="1" thickBot="1" x14ac:dyDescent="0.3">
      <c r="A51" s="346" t="s">
        <v>48</v>
      </c>
      <c r="B51" s="346"/>
      <c r="C51" s="346"/>
      <c r="D51" s="346"/>
      <c r="E51" s="346"/>
      <c r="I51" s="347">
        <f>SUM(J39+J49)</f>
        <v>102748989.65000001</v>
      </c>
      <c r="J51" s="348"/>
    </row>
    <row r="52" spans="1:10" s="35" customFormat="1" ht="15" customHeight="1" x14ac:dyDescent="0.25">
      <c r="A52" s="83"/>
      <c r="B52" s="83"/>
      <c r="C52" s="83"/>
      <c r="D52" s="83"/>
      <c r="E52" s="83"/>
      <c r="F52" s="84"/>
      <c r="G52" s="84"/>
    </row>
    <row r="53" spans="1:10" s="35" customFormat="1" ht="15" customHeight="1" x14ac:dyDescent="0.25">
      <c r="A53" s="83"/>
      <c r="B53" s="83"/>
      <c r="C53" s="83"/>
      <c r="D53" s="83"/>
      <c r="E53" s="83"/>
      <c r="F53" s="84"/>
      <c r="G53" s="84"/>
    </row>
    <row r="54" spans="1:10" s="35" customFormat="1" ht="15" customHeight="1" x14ac:dyDescent="0.25">
      <c r="A54" s="83"/>
      <c r="B54" s="83"/>
      <c r="C54" s="83"/>
      <c r="D54" s="83"/>
      <c r="E54" s="83"/>
      <c r="F54" s="84"/>
      <c r="G54" s="84"/>
    </row>
    <row r="55" spans="1:10" s="35" customFormat="1" ht="15" customHeight="1" x14ac:dyDescent="0.25">
      <c r="A55" s="83"/>
      <c r="B55" s="83"/>
      <c r="C55" s="83"/>
      <c r="D55" s="83"/>
      <c r="E55" s="83"/>
      <c r="F55" s="84"/>
      <c r="G55" s="84"/>
    </row>
    <row r="56" spans="1:10" s="35" customFormat="1" ht="15" customHeight="1" x14ac:dyDescent="0.25">
      <c r="A56" s="83"/>
      <c r="B56" s="83"/>
      <c r="C56" s="83"/>
      <c r="D56" s="83"/>
      <c r="E56" s="83"/>
      <c r="F56" s="84"/>
      <c r="G56" s="84"/>
    </row>
    <row r="57" spans="1:10" s="35" customFormat="1" ht="15" customHeight="1" x14ac:dyDescent="0.25">
      <c r="A57" s="83"/>
      <c r="B57" s="83"/>
      <c r="C57" s="83"/>
      <c r="D57" s="83"/>
      <c r="E57" s="83"/>
      <c r="F57" s="84"/>
      <c r="G57" s="84"/>
    </row>
    <row r="58" spans="1:10" s="35" customFormat="1" ht="15" customHeight="1" x14ac:dyDescent="0.25">
      <c r="A58" s="83"/>
      <c r="B58" s="83"/>
      <c r="C58" s="83"/>
      <c r="D58" s="83"/>
      <c r="E58" s="83"/>
      <c r="F58" s="84"/>
      <c r="G58" s="84"/>
    </row>
    <row r="59" spans="1:10" s="35" customFormat="1" ht="15" customHeight="1" x14ac:dyDescent="0.25">
      <c r="A59" s="83"/>
      <c r="B59" s="83"/>
      <c r="C59" s="83"/>
      <c r="D59" s="83"/>
      <c r="E59" s="83"/>
      <c r="F59" s="84"/>
      <c r="G59" s="84"/>
    </row>
    <row r="60" spans="1:10" s="35" customFormat="1" ht="15" customHeight="1" x14ac:dyDescent="0.25">
      <c r="A60" s="83"/>
      <c r="B60" s="83"/>
      <c r="C60" s="83"/>
      <c r="D60" s="83"/>
      <c r="E60" s="83"/>
      <c r="F60" s="84"/>
      <c r="G60" s="84"/>
    </row>
    <row r="61" spans="1:10" s="35" customFormat="1" ht="15" customHeight="1" x14ac:dyDescent="0.25">
      <c r="A61" s="83"/>
      <c r="B61" s="83"/>
      <c r="C61" s="83"/>
      <c r="D61" s="83"/>
      <c r="E61" s="83"/>
      <c r="F61" s="84"/>
      <c r="G61" s="84"/>
    </row>
    <row r="62" spans="1:10" s="35" customFormat="1" ht="15" customHeight="1" thickBot="1" x14ac:dyDescent="0.3">
      <c r="A62" s="83"/>
      <c r="B62" s="83"/>
      <c r="C62" s="83"/>
      <c r="D62" s="83"/>
      <c r="E62" s="83"/>
      <c r="F62" s="84"/>
      <c r="G62" s="84"/>
    </row>
    <row r="63" spans="1:10" ht="21" x14ac:dyDescent="0.25">
      <c r="A63" s="85" t="s">
        <v>68</v>
      </c>
      <c r="B63" s="85"/>
      <c r="H63" s="180" t="s">
        <v>131</v>
      </c>
      <c r="I63" s="190"/>
      <c r="J63" s="190"/>
    </row>
    <row r="64" spans="1:10" s="36" customFormat="1" ht="15.75" thickBot="1" x14ac:dyDescent="0.3">
      <c r="A64" s="89" t="s">
        <v>57</v>
      </c>
      <c r="B64" s="89"/>
      <c r="C64" s="89"/>
      <c r="D64" s="89"/>
      <c r="E64" s="90"/>
      <c r="F64" s="90"/>
      <c r="G64" s="91"/>
      <c r="H64" s="181" t="s">
        <v>132</v>
      </c>
      <c r="I64" s="37"/>
      <c r="J64" s="37"/>
    </row>
    <row r="65" spans="1:10" s="36" customFormat="1" ht="24" customHeight="1" thickBot="1" x14ac:dyDescent="0.25">
      <c r="A65" s="54" t="s">
        <v>1</v>
      </c>
      <c r="B65" s="80" t="s">
        <v>2</v>
      </c>
      <c r="C65" s="92" t="s">
        <v>3</v>
      </c>
      <c r="D65" s="337" t="s">
        <v>59</v>
      </c>
      <c r="E65" s="338"/>
      <c r="F65" s="338"/>
      <c r="G65" s="93" t="s">
        <v>70</v>
      </c>
      <c r="H65" s="229" t="s">
        <v>166</v>
      </c>
      <c r="I65" s="230" t="s">
        <v>133</v>
      </c>
      <c r="J65" s="243" t="s">
        <v>134</v>
      </c>
    </row>
    <row r="66" spans="1:10" s="1" customFormat="1" ht="18" customHeight="1" x14ac:dyDescent="0.25">
      <c r="A66" s="111">
        <v>1032</v>
      </c>
      <c r="B66" s="112">
        <v>5225</v>
      </c>
      <c r="C66" s="104" t="s">
        <v>7</v>
      </c>
      <c r="D66" s="360" t="s">
        <v>86</v>
      </c>
      <c r="E66" s="361"/>
      <c r="F66" s="361"/>
      <c r="G66" s="105">
        <v>4257</v>
      </c>
      <c r="H66" s="259">
        <v>0</v>
      </c>
      <c r="I66" s="260">
        <v>0</v>
      </c>
      <c r="J66" s="261">
        <f>SUM(G66+I66)</f>
        <v>4257</v>
      </c>
    </row>
    <row r="67" spans="1:10" s="1" customFormat="1" ht="18" customHeight="1" x14ac:dyDescent="0.25">
      <c r="A67" s="111">
        <v>2115</v>
      </c>
      <c r="B67" s="99">
        <v>5221</v>
      </c>
      <c r="C67" s="94" t="s">
        <v>10</v>
      </c>
      <c r="D67" s="358" t="s">
        <v>146</v>
      </c>
      <c r="E67" s="359"/>
      <c r="F67" s="359"/>
      <c r="G67" s="105">
        <v>0</v>
      </c>
      <c r="H67" s="259">
        <v>0</v>
      </c>
      <c r="I67" s="260">
        <v>39575</v>
      </c>
      <c r="J67" s="261">
        <f>SUM(G67+I67)</f>
        <v>39575</v>
      </c>
    </row>
    <row r="68" spans="1:10" s="2" customFormat="1" ht="14.1" customHeight="1" x14ac:dyDescent="0.25">
      <c r="A68" s="98">
        <v>2143</v>
      </c>
      <c r="B68" s="99">
        <v>5229</v>
      </c>
      <c r="C68" s="94" t="s">
        <v>150</v>
      </c>
      <c r="D68" s="358" t="s">
        <v>87</v>
      </c>
      <c r="E68" s="359"/>
      <c r="F68" s="359"/>
      <c r="G68" s="95">
        <v>13356</v>
      </c>
      <c r="H68" s="262">
        <v>0</v>
      </c>
      <c r="I68" s="260">
        <f t="shared" ref="I68:I70" si="6">SUM(H68)</f>
        <v>0</v>
      </c>
      <c r="J68" s="261">
        <f t="shared" ref="J68:J91" si="7">SUM(G68+I68)</f>
        <v>13356</v>
      </c>
    </row>
    <row r="69" spans="1:10" ht="14.1" customHeight="1" x14ac:dyDescent="0.25">
      <c r="A69" s="98">
        <v>2143</v>
      </c>
      <c r="B69" s="99">
        <v>5229</v>
      </c>
      <c r="C69" s="94" t="s">
        <v>150</v>
      </c>
      <c r="D69" s="358" t="s">
        <v>83</v>
      </c>
      <c r="E69" s="359"/>
      <c r="F69" s="359"/>
      <c r="G69" s="95">
        <v>4500</v>
      </c>
      <c r="H69" s="262">
        <v>0</v>
      </c>
      <c r="I69" s="260">
        <f t="shared" si="6"/>
        <v>0</v>
      </c>
      <c r="J69" s="261">
        <f t="shared" si="7"/>
        <v>4500</v>
      </c>
    </row>
    <row r="70" spans="1:10" s="2" customFormat="1" ht="14.1" customHeight="1" x14ac:dyDescent="0.25">
      <c r="A70" s="98">
        <v>2292</v>
      </c>
      <c r="B70" s="99">
        <v>5323</v>
      </c>
      <c r="C70" s="94" t="s">
        <v>69</v>
      </c>
      <c r="D70" s="358" t="s">
        <v>77</v>
      </c>
      <c r="E70" s="359"/>
      <c r="F70" s="362"/>
      <c r="G70" s="95">
        <v>5000</v>
      </c>
      <c r="H70" s="262">
        <v>0</v>
      </c>
      <c r="I70" s="260">
        <f t="shared" si="6"/>
        <v>0</v>
      </c>
      <c r="J70" s="261">
        <f t="shared" si="7"/>
        <v>5000</v>
      </c>
    </row>
    <row r="71" spans="1:10" s="2" customFormat="1" ht="14.1" customHeight="1" x14ac:dyDescent="0.25">
      <c r="A71" s="98">
        <v>2292</v>
      </c>
      <c r="B71" s="99">
        <v>5323</v>
      </c>
      <c r="C71" s="94" t="s">
        <v>60</v>
      </c>
      <c r="D71" s="358" t="s">
        <v>78</v>
      </c>
      <c r="E71" s="359"/>
      <c r="F71" s="362"/>
      <c r="G71" s="95">
        <v>383838</v>
      </c>
      <c r="H71" s="259">
        <v>0</v>
      </c>
      <c r="I71" s="260">
        <v>0</v>
      </c>
      <c r="J71" s="261">
        <f t="shared" si="7"/>
        <v>383838</v>
      </c>
    </row>
    <row r="72" spans="1:10" ht="18" customHeight="1" x14ac:dyDescent="0.25">
      <c r="A72" s="98">
        <v>3119</v>
      </c>
      <c r="B72" s="99">
        <v>5331</v>
      </c>
      <c r="C72" s="94" t="s">
        <v>58</v>
      </c>
      <c r="D72" s="358" t="s">
        <v>82</v>
      </c>
      <c r="E72" s="359"/>
      <c r="F72" s="359"/>
      <c r="G72" s="95">
        <v>4300000</v>
      </c>
      <c r="H72" s="262">
        <v>0</v>
      </c>
      <c r="I72" s="260">
        <f t="shared" ref="I72:I77" si="8">SUM(H72)</f>
        <v>0</v>
      </c>
      <c r="J72" s="261">
        <f t="shared" si="7"/>
        <v>4300000</v>
      </c>
    </row>
    <row r="73" spans="1:10" ht="18" customHeight="1" x14ac:dyDescent="0.25">
      <c r="A73" s="98">
        <v>3119</v>
      </c>
      <c r="B73" s="99">
        <v>5336</v>
      </c>
      <c r="C73" s="94" t="s">
        <v>93</v>
      </c>
      <c r="D73" s="358" t="s">
        <v>94</v>
      </c>
      <c r="E73" s="359"/>
      <c r="F73" s="359"/>
      <c r="G73" s="95">
        <v>4225</v>
      </c>
      <c r="H73" s="262">
        <v>-2079.9</v>
      </c>
      <c r="I73" s="260">
        <f t="shared" si="8"/>
        <v>-2079.9</v>
      </c>
      <c r="J73" s="261">
        <f t="shared" si="7"/>
        <v>2145.1</v>
      </c>
    </row>
    <row r="74" spans="1:10" ht="18" customHeight="1" x14ac:dyDescent="0.25">
      <c r="A74" s="98">
        <v>3119</v>
      </c>
      <c r="B74" s="99">
        <v>5336</v>
      </c>
      <c r="C74" s="94" t="s">
        <v>93</v>
      </c>
      <c r="D74" s="358" t="s">
        <v>95</v>
      </c>
      <c r="E74" s="359"/>
      <c r="F74" s="359"/>
      <c r="G74" s="95">
        <v>7604.1</v>
      </c>
      <c r="H74" s="262">
        <v>-19.8</v>
      </c>
      <c r="I74" s="260">
        <f t="shared" si="8"/>
        <v>-19.8</v>
      </c>
      <c r="J74" s="261">
        <f t="shared" si="7"/>
        <v>7584.3</v>
      </c>
    </row>
    <row r="75" spans="1:10" ht="18" customHeight="1" x14ac:dyDescent="0.25">
      <c r="A75" s="98">
        <v>3119</v>
      </c>
      <c r="B75" s="99">
        <v>5336</v>
      </c>
      <c r="C75" s="94" t="s">
        <v>93</v>
      </c>
      <c r="D75" s="358" t="s">
        <v>96</v>
      </c>
      <c r="E75" s="359"/>
      <c r="F75" s="359"/>
      <c r="G75" s="95">
        <v>30420.9</v>
      </c>
      <c r="H75" s="259">
        <v>-18699.3</v>
      </c>
      <c r="I75" s="260">
        <f t="shared" si="8"/>
        <v>-18699.3</v>
      </c>
      <c r="J75" s="261">
        <f t="shared" si="7"/>
        <v>11721.600000000002</v>
      </c>
    </row>
    <row r="76" spans="1:10" ht="18" customHeight="1" x14ac:dyDescent="0.25">
      <c r="A76" s="98">
        <v>3119</v>
      </c>
      <c r="B76" s="99">
        <v>5336</v>
      </c>
      <c r="C76" s="94" t="s">
        <v>93</v>
      </c>
      <c r="D76" s="358" t="s">
        <v>168</v>
      </c>
      <c r="E76" s="359"/>
      <c r="F76" s="359"/>
      <c r="G76" s="95">
        <v>0</v>
      </c>
      <c r="H76" s="259">
        <v>26176.5</v>
      </c>
      <c r="I76" s="260">
        <f t="shared" si="8"/>
        <v>26176.5</v>
      </c>
      <c r="J76" s="261">
        <f t="shared" si="7"/>
        <v>26176.5</v>
      </c>
    </row>
    <row r="77" spans="1:10" ht="18" customHeight="1" x14ac:dyDescent="0.25">
      <c r="A77" s="98">
        <v>3119</v>
      </c>
      <c r="B77" s="99">
        <v>5336</v>
      </c>
      <c r="C77" s="94" t="s">
        <v>93</v>
      </c>
      <c r="D77" s="358" t="s">
        <v>167</v>
      </c>
      <c r="E77" s="359"/>
      <c r="F77" s="359"/>
      <c r="G77" s="95">
        <v>0</v>
      </c>
      <c r="H77" s="259">
        <v>2908.5</v>
      </c>
      <c r="I77" s="260">
        <f t="shared" si="8"/>
        <v>2908.5</v>
      </c>
      <c r="J77" s="261">
        <f t="shared" si="7"/>
        <v>2908.5</v>
      </c>
    </row>
    <row r="78" spans="1:10" ht="14.1" customHeight="1" x14ac:dyDescent="0.25">
      <c r="A78" s="98">
        <v>3314</v>
      </c>
      <c r="B78" s="99">
        <v>5229</v>
      </c>
      <c r="C78" s="94" t="s">
        <v>150</v>
      </c>
      <c r="D78" s="358" t="s">
        <v>81</v>
      </c>
      <c r="E78" s="359"/>
      <c r="F78" s="359"/>
      <c r="G78" s="95">
        <v>550</v>
      </c>
      <c r="H78" s="262">
        <v>0</v>
      </c>
      <c r="I78" s="260">
        <f t="shared" ref="I78:I81" si="9">SUM(H78)</f>
        <v>0</v>
      </c>
      <c r="J78" s="261">
        <f t="shared" si="7"/>
        <v>550</v>
      </c>
    </row>
    <row r="79" spans="1:10" ht="18" customHeight="1" x14ac:dyDescent="0.25">
      <c r="A79" s="98">
        <v>3329</v>
      </c>
      <c r="B79" s="99">
        <v>5223</v>
      </c>
      <c r="C79" s="94" t="s">
        <v>144</v>
      </c>
      <c r="D79" s="358" t="s">
        <v>145</v>
      </c>
      <c r="E79" s="359"/>
      <c r="F79" s="362"/>
      <c r="G79" s="95">
        <v>0</v>
      </c>
      <c r="H79" s="262">
        <v>0</v>
      </c>
      <c r="I79" s="260">
        <v>7930</v>
      </c>
      <c r="J79" s="261">
        <f t="shared" si="7"/>
        <v>7930</v>
      </c>
    </row>
    <row r="80" spans="1:10" s="2" customFormat="1" ht="14.1" customHeight="1" x14ac:dyDescent="0.25">
      <c r="A80" s="98">
        <v>3419</v>
      </c>
      <c r="B80" s="99">
        <v>5222</v>
      </c>
      <c r="C80" s="94" t="s">
        <v>9</v>
      </c>
      <c r="D80" s="358" t="s">
        <v>140</v>
      </c>
      <c r="E80" s="359"/>
      <c r="F80" s="359"/>
      <c r="G80" s="95">
        <v>425000</v>
      </c>
      <c r="H80" s="262">
        <v>0</v>
      </c>
      <c r="I80" s="260">
        <f>SUM(18900)</f>
        <v>18900</v>
      </c>
      <c r="J80" s="261">
        <f t="shared" si="7"/>
        <v>443900</v>
      </c>
    </row>
    <row r="81" spans="1:10" s="2" customFormat="1" ht="14.1" customHeight="1" x14ac:dyDescent="0.25">
      <c r="A81" s="98">
        <v>3421</v>
      </c>
      <c r="B81" s="99">
        <v>5222</v>
      </c>
      <c r="C81" s="94" t="s">
        <v>9</v>
      </c>
      <c r="D81" s="358" t="s">
        <v>89</v>
      </c>
      <c r="E81" s="359"/>
      <c r="F81" s="362"/>
      <c r="G81" s="95">
        <v>40000</v>
      </c>
      <c r="H81" s="262">
        <v>0</v>
      </c>
      <c r="I81" s="260">
        <f t="shared" si="9"/>
        <v>0</v>
      </c>
      <c r="J81" s="261">
        <f t="shared" si="7"/>
        <v>40000</v>
      </c>
    </row>
    <row r="82" spans="1:10" s="2" customFormat="1" ht="14.1" customHeight="1" x14ac:dyDescent="0.25">
      <c r="A82" s="98">
        <v>3900</v>
      </c>
      <c r="B82" s="99">
        <v>5222</v>
      </c>
      <c r="C82" s="94" t="s">
        <v>9</v>
      </c>
      <c r="D82" s="366" t="s">
        <v>90</v>
      </c>
      <c r="E82" s="367"/>
      <c r="F82" s="368"/>
      <c r="G82" s="95">
        <v>20000</v>
      </c>
      <c r="H82" s="259">
        <v>0</v>
      </c>
      <c r="I82" s="260">
        <v>0</v>
      </c>
      <c r="J82" s="261">
        <f t="shared" si="7"/>
        <v>20000</v>
      </c>
    </row>
    <row r="83" spans="1:10" s="2" customFormat="1" ht="14.1" customHeight="1" x14ac:dyDescent="0.25">
      <c r="A83" s="98">
        <v>3900</v>
      </c>
      <c r="B83" s="99">
        <v>5222</v>
      </c>
      <c r="C83" s="94" t="s">
        <v>9</v>
      </c>
      <c r="D83" s="366" t="s">
        <v>91</v>
      </c>
      <c r="E83" s="367"/>
      <c r="F83" s="368"/>
      <c r="G83" s="95">
        <v>20000</v>
      </c>
      <c r="H83" s="262">
        <v>0</v>
      </c>
      <c r="I83" s="260">
        <f t="shared" ref="I83:I88" si="10">SUM(H83)</f>
        <v>0</v>
      </c>
      <c r="J83" s="261">
        <f t="shared" si="7"/>
        <v>20000</v>
      </c>
    </row>
    <row r="84" spans="1:10" s="2" customFormat="1" ht="14.1" customHeight="1" x14ac:dyDescent="0.25">
      <c r="A84" s="98">
        <v>3900</v>
      </c>
      <c r="B84" s="99">
        <v>5222</v>
      </c>
      <c r="C84" s="94" t="s">
        <v>9</v>
      </c>
      <c r="D84" s="366" t="s">
        <v>151</v>
      </c>
      <c r="E84" s="367"/>
      <c r="F84" s="368"/>
      <c r="G84" s="95">
        <v>0</v>
      </c>
      <c r="H84" s="262">
        <v>0</v>
      </c>
      <c r="I84" s="260">
        <f>SUM(5000)</f>
        <v>5000</v>
      </c>
      <c r="J84" s="261">
        <f t="shared" si="7"/>
        <v>5000</v>
      </c>
    </row>
    <row r="85" spans="1:10" ht="23.45" customHeight="1" x14ac:dyDescent="0.25">
      <c r="A85" s="98">
        <v>5512</v>
      </c>
      <c r="B85" s="99">
        <v>6322</v>
      </c>
      <c r="C85" s="94" t="s">
        <v>79</v>
      </c>
      <c r="D85" s="358" t="s">
        <v>92</v>
      </c>
      <c r="E85" s="359"/>
      <c r="F85" s="362"/>
      <c r="G85" s="110">
        <v>20000</v>
      </c>
      <c r="H85" s="262">
        <v>0</v>
      </c>
      <c r="I85" s="260">
        <f t="shared" si="10"/>
        <v>0</v>
      </c>
      <c r="J85" s="261">
        <f t="shared" si="7"/>
        <v>20000</v>
      </c>
    </row>
    <row r="86" spans="1:10" ht="23.45" customHeight="1" x14ac:dyDescent="0.25">
      <c r="A86" s="98">
        <v>5512</v>
      </c>
      <c r="B86" s="99">
        <v>5222</v>
      </c>
      <c r="C86" s="94" t="s">
        <v>9</v>
      </c>
      <c r="D86" s="358" t="s">
        <v>136</v>
      </c>
      <c r="E86" s="359"/>
      <c r="F86" s="362"/>
      <c r="G86" s="110">
        <v>0</v>
      </c>
      <c r="H86" s="262">
        <v>0</v>
      </c>
      <c r="I86" s="260">
        <f>SUM(30000)</f>
        <v>30000</v>
      </c>
      <c r="J86" s="261">
        <f t="shared" si="7"/>
        <v>30000</v>
      </c>
    </row>
    <row r="87" spans="1:10" ht="14.1" customHeight="1" x14ac:dyDescent="0.25">
      <c r="A87" s="98">
        <v>5299</v>
      </c>
      <c r="B87" s="99">
        <v>5492</v>
      </c>
      <c r="C87" s="94" t="s">
        <v>97</v>
      </c>
      <c r="D87" s="358" t="s">
        <v>152</v>
      </c>
      <c r="E87" s="359"/>
      <c r="F87" s="362"/>
      <c r="G87" s="110">
        <v>0</v>
      </c>
      <c r="H87" s="262">
        <v>0</v>
      </c>
      <c r="I87" s="260">
        <f>SUM(30000)</f>
        <v>30000</v>
      </c>
      <c r="J87" s="261">
        <f t="shared" si="7"/>
        <v>30000</v>
      </c>
    </row>
    <row r="88" spans="1:10" s="2" customFormat="1" ht="18" customHeight="1" x14ac:dyDescent="0.25">
      <c r="A88" s="98">
        <v>6171</v>
      </c>
      <c r="B88" s="99">
        <v>5221</v>
      </c>
      <c r="C88" s="94" t="s">
        <v>10</v>
      </c>
      <c r="D88" s="358" t="s">
        <v>85</v>
      </c>
      <c r="E88" s="359"/>
      <c r="F88" s="359"/>
      <c r="G88" s="95">
        <v>19912</v>
      </c>
      <c r="H88" s="262">
        <v>0</v>
      </c>
      <c r="I88" s="260">
        <f t="shared" si="10"/>
        <v>0</v>
      </c>
      <c r="J88" s="261">
        <f t="shared" si="7"/>
        <v>19912</v>
      </c>
    </row>
    <row r="89" spans="1:10" s="2" customFormat="1" ht="18" customHeight="1" x14ac:dyDescent="0.25">
      <c r="A89" s="98">
        <v>6171</v>
      </c>
      <c r="B89" s="99">
        <v>5229</v>
      </c>
      <c r="C89" s="94" t="s">
        <v>8</v>
      </c>
      <c r="D89" s="358" t="s">
        <v>80</v>
      </c>
      <c r="E89" s="359"/>
      <c r="F89" s="359"/>
      <c r="G89" s="95">
        <v>7452</v>
      </c>
      <c r="H89" s="259">
        <v>0</v>
      </c>
      <c r="I89" s="260">
        <v>0</v>
      </c>
      <c r="J89" s="261">
        <f t="shared" si="7"/>
        <v>7452</v>
      </c>
    </row>
    <row r="90" spans="1:10" ht="14.1" customHeight="1" x14ac:dyDescent="0.25">
      <c r="A90" s="98">
        <v>6171</v>
      </c>
      <c r="B90" s="99">
        <v>5321</v>
      </c>
      <c r="C90" s="94" t="s">
        <v>11</v>
      </c>
      <c r="D90" s="358" t="s">
        <v>84</v>
      </c>
      <c r="E90" s="359"/>
      <c r="F90" s="359"/>
      <c r="G90" s="95">
        <v>60000</v>
      </c>
      <c r="H90" s="262">
        <v>0</v>
      </c>
      <c r="I90" s="260">
        <f t="shared" ref="I90:I91" si="11">SUM(H90)</f>
        <v>0</v>
      </c>
      <c r="J90" s="261">
        <f t="shared" si="7"/>
        <v>60000</v>
      </c>
    </row>
    <row r="91" spans="1:10" ht="14.1" customHeight="1" thickBot="1" x14ac:dyDescent="0.3">
      <c r="A91" s="100">
        <v>6171</v>
      </c>
      <c r="B91" s="101">
        <v>5329</v>
      </c>
      <c r="C91" s="102" t="s">
        <v>153</v>
      </c>
      <c r="D91" s="363" t="s">
        <v>88</v>
      </c>
      <c r="E91" s="364"/>
      <c r="F91" s="364"/>
      <c r="G91" s="103">
        <v>47700</v>
      </c>
      <c r="H91" s="263">
        <v>0</v>
      </c>
      <c r="I91" s="264">
        <f t="shared" si="11"/>
        <v>0</v>
      </c>
      <c r="J91" s="265">
        <f t="shared" si="7"/>
        <v>47700</v>
      </c>
    </row>
    <row r="92" spans="1:10" s="1" customFormat="1" ht="13.9" customHeight="1" thickBot="1" x14ac:dyDescent="0.3">
      <c r="A92" s="365" t="s">
        <v>19</v>
      </c>
      <c r="B92" s="365"/>
      <c r="C92" s="365"/>
      <c r="D92" s="365"/>
      <c r="E92" s="365"/>
      <c r="F92" s="87"/>
      <c r="G92" s="231">
        <f>SUM(G66:G91)</f>
        <v>5413815</v>
      </c>
      <c r="H92" s="231">
        <f t="shared" ref="H92:J92" si="12">SUM(H66:H91)</f>
        <v>8286</v>
      </c>
      <c r="I92" s="231">
        <f t="shared" si="12"/>
        <v>139691</v>
      </c>
      <c r="J92" s="231">
        <f t="shared" si="12"/>
        <v>5553505.9999999991</v>
      </c>
    </row>
  </sheetData>
  <mergeCells count="48">
    <mergeCell ref="D89:F89"/>
    <mergeCell ref="D90:F90"/>
    <mergeCell ref="D91:F91"/>
    <mergeCell ref="A92:E92"/>
    <mergeCell ref="D76:F76"/>
    <mergeCell ref="D77:F77"/>
    <mergeCell ref="D83:F83"/>
    <mergeCell ref="D84:F84"/>
    <mergeCell ref="D85:F85"/>
    <mergeCell ref="D86:F86"/>
    <mergeCell ref="D87:F87"/>
    <mergeCell ref="D88:F88"/>
    <mergeCell ref="D82:F82"/>
    <mergeCell ref="D75:F75"/>
    <mergeCell ref="D78:F78"/>
    <mergeCell ref="D79:F79"/>
    <mergeCell ref="D80:F80"/>
    <mergeCell ref="D81:F81"/>
    <mergeCell ref="D74:F74"/>
    <mergeCell ref="A51:E51"/>
    <mergeCell ref="I51:J51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A49:D49"/>
    <mergeCell ref="A12:D12"/>
    <mergeCell ref="A14:D14"/>
    <mergeCell ref="I14:J14"/>
    <mergeCell ref="B33:C33"/>
    <mergeCell ref="B34:C34"/>
    <mergeCell ref="B36:C36"/>
    <mergeCell ref="A39:D39"/>
    <mergeCell ref="A40:D40"/>
    <mergeCell ref="A41:D41"/>
    <mergeCell ref="A42:G42"/>
    <mergeCell ref="C48:D48"/>
    <mergeCell ref="C11:D11"/>
    <mergeCell ref="B3:C3"/>
    <mergeCell ref="A4:D4"/>
    <mergeCell ref="B8:C8"/>
    <mergeCell ref="C9:D9"/>
    <mergeCell ref="C10:D10"/>
  </mergeCells>
  <pageMargins left="0" right="0" top="0.98425196850393704" bottom="0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CZ00303453&amp;C&amp;"-,Tučné"&amp;14&amp;A&amp;RRok 2024
&amp;P / &amp;N</oddHeader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</vt:lpstr>
      <vt:lpstr>Rozpočtové opatření č. 8</vt:lpstr>
      <vt:lpstr>Příloha RO č. 8</vt:lpstr>
      <vt:lpstr>'Přehled o stavu rozpočtu '!Názvy_tisku</vt:lpstr>
      <vt:lpstr>'Rozpočtové opatření č. 8'!Názvy_tisku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2024-12-12T06:59:55Z</cp:lastPrinted>
  <dcterms:created xsi:type="dcterms:W3CDTF">2021-02-27T14:36:32Z</dcterms:created>
  <dcterms:modified xsi:type="dcterms:W3CDTF">2024-12-12T09:42:36Z</dcterms:modified>
</cp:coreProperties>
</file>