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uzigerova\Desktop\Documents\Naskenováno\"/>
    </mc:Choice>
  </mc:AlternateContent>
  <xr:revisionPtr revIDLastSave="0" documentId="8_{BB0AC7E2-A716-4484-BFEB-5EA52C05C9C3}" xr6:coauthVersionLast="47" xr6:coauthVersionMax="47" xr10:uidLastSave="{00000000-0000-0000-0000-000000000000}"/>
  <bookViews>
    <workbookView xWindow="-120" yWindow="-120" windowWidth="24240" windowHeight="13140" firstSheet="6" activeTab="8" xr2:uid="{00000000-000D-0000-FFFF-FFFF00000000}"/>
  </bookViews>
  <sheets>
    <sheet name="Přehled o stavu rozpočtu 2025" sheetId="31" r:id="rId1"/>
    <sheet name="PŘÍJMY 2025 - NÁVRH ROZPOČTU" sheetId="29" r:id="rId2"/>
    <sheet name="PŘÍJMY 2025 - změny od NÁVRHU" sheetId="34" r:id="rId3"/>
    <sheet name="PŘÍJMY 2025-SCHVÁLENÝ ROZPOČET" sheetId="35" r:id="rId4"/>
    <sheet name="Komentář ke SCHV.ROZPOČTU 2025" sheetId="30" r:id="rId5"/>
    <sheet name="VÝDAJE 2025 - NÁVRH ROZPOČTU" sheetId="32" r:id="rId6"/>
    <sheet name="VÝDAJE 2025 - změny od NÁVRHU" sheetId="33" r:id="rId7"/>
    <sheet name="VÝDAJE 2025-SCHVÁLENÝ ROZPOČET" sheetId="36" r:id="rId8"/>
    <sheet name="VÝDAJE 2025 - rozpis rozpočtu " sheetId="37" r:id="rId9"/>
  </sheets>
  <definedNames>
    <definedName name="_xlnm.Print_Titles" localSheetId="0">'Přehled o stavu rozpočtu 2025'!$1:$2</definedName>
    <definedName name="_xlnm.Print_Titles" localSheetId="1">'PŘÍJMY 2025 - NÁVRH ROZPOČTU'!$1:$3</definedName>
    <definedName name="_xlnm.Print_Titles" localSheetId="2">'PŘÍJMY 2025 - změny od NÁVRHU'!$1:$3</definedName>
    <definedName name="_xlnm.Print_Titles" localSheetId="3">'PŘÍJMY 2025-SCHVÁLENÝ ROZPOČET'!$1:$3</definedName>
    <definedName name="_xlnm.Print_Titles" localSheetId="8">'VÝDAJE 2025 - rozpis rozpočtu '!$1:$3</definedName>
    <definedName name="_xlnm.Print_Area" localSheetId="4">'Komentář ke SCHV.ROZPOČTU 2025'!$A$1:$E$209</definedName>
  </definedNames>
  <calcPr calcId="181029"/>
</workbook>
</file>

<file path=xl/calcChain.xml><?xml version="1.0" encoding="utf-8"?>
<calcChain xmlns="http://schemas.openxmlformats.org/spreadsheetml/2006/main">
  <c r="E466" i="37" l="1"/>
  <c r="F466" i="37"/>
  <c r="D466" i="37"/>
  <c r="E378" i="37"/>
  <c r="F378" i="37"/>
  <c r="D378" i="37"/>
  <c r="E335" i="37"/>
  <c r="F335" i="37"/>
  <c r="D335" i="37"/>
  <c r="E93" i="37"/>
  <c r="F93" i="37"/>
  <c r="D93" i="37"/>
  <c r="F16" i="37"/>
  <c r="F15" i="37"/>
  <c r="E16" i="37"/>
  <c r="E484" i="37" s="1"/>
  <c r="E15" i="37"/>
  <c r="D16" i="37"/>
  <c r="D15" i="37"/>
  <c r="D484" i="37" l="1"/>
  <c r="F484" i="37"/>
  <c r="D510" i="37"/>
  <c r="D502" i="37"/>
  <c r="D494" i="37"/>
  <c r="F463" i="37"/>
  <c r="E463" i="37"/>
  <c r="D463" i="37"/>
  <c r="F460" i="37"/>
  <c r="E460" i="37"/>
  <c r="D460" i="37"/>
  <c r="F458" i="37"/>
  <c r="E458" i="37"/>
  <c r="D458" i="37"/>
  <c r="F455" i="37"/>
  <c r="E455" i="37"/>
  <c r="D455" i="37"/>
  <c r="F452" i="37"/>
  <c r="E452" i="37"/>
  <c r="D452" i="37"/>
  <c r="F450" i="37"/>
  <c r="E450" i="37"/>
  <c r="D450" i="37"/>
  <c r="F447" i="37"/>
  <c r="E447" i="37"/>
  <c r="D447" i="37"/>
  <c r="F441" i="37"/>
  <c r="E441" i="37"/>
  <c r="D441" i="37"/>
  <c r="F406" i="37"/>
  <c r="E406" i="37"/>
  <c r="D406" i="37"/>
  <c r="F396" i="37"/>
  <c r="E396" i="37"/>
  <c r="D396" i="37"/>
  <c r="F385" i="37"/>
  <c r="E385" i="37"/>
  <c r="D385" i="37"/>
  <c r="F375" i="37"/>
  <c r="E375" i="37"/>
  <c r="D375" i="37"/>
  <c r="F372" i="37"/>
  <c r="E372" i="37"/>
  <c r="D372" i="37"/>
  <c r="F367" i="37"/>
  <c r="E367" i="37"/>
  <c r="D367" i="37"/>
  <c r="F345" i="37"/>
  <c r="E345" i="37"/>
  <c r="D345" i="37"/>
  <c r="F341" i="37"/>
  <c r="E341" i="37"/>
  <c r="D341" i="37"/>
  <c r="F332" i="37"/>
  <c r="E332" i="37"/>
  <c r="D332" i="37"/>
  <c r="F327" i="37"/>
  <c r="E327" i="37"/>
  <c r="D327" i="37"/>
  <c r="F325" i="37"/>
  <c r="E325" i="37"/>
  <c r="D325" i="37"/>
  <c r="F313" i="37"/>
  <c r="E313" i="37"/>
  <c r="D313" i="37"/>
  <c r="F307" i="37"/>
  <c r="E307" i="37"/>
  <c r="D307" i="37"/>
  <c r="F305" i="37"/>
  <c r="E305" i="37"/>
  <c r="D305" i="37"/>
  <c r="F299" i="37"/>
  <c r="E299" i="37"/>
  <c r="D299" i="37"/>
  <c r="F297" i="37"/>
  <c r="E297" i="37"/>
  <c r="D297" i="37"/>
  <c r="F285" i="37"/>
  <c r="E285" i="37"/>
  <c r="D285" i="37"/>
  <c r="F283" i="37"/>
  <c r="E283" i="37"/>
  <c r="D283" i="37"/>
  <c r="F281" i="37"/>
  <c r="E281" i="37"/>
  <c r="D281" i="37"/>
  <c r="F253" i="37"/>
  <c r="E253" i="37"/>
  <c r="D253" i="37"/>
  <c r="F249" i="37"/>
  <c r="E249" i="37"/>
  <c r="D249" i="37"/>
  <c r="F243" i="37"/>
  <c r="E243" i="37"/>
  <c r="D243" i="37"/>
  <c r="F235" i="37"/>
  <c r="E235" i="37"/>
  <c r="D235" i="37"/>
  <c r="F222" i="37"/>
  <c r="E222" i="37"/>
  <c r="D222" i="37"/>
  <c r="F203" i="37"/>
  <c r="E203" i="37"/>
  <c r="D203" i="37"/>
  <c r="F191" i="37"/>
  <c r="E191" i="37"/>
  <c r="D191" i="37"/>
  <c r="F189" i="37"/>
  <c r="E189" i="37"/>
  <c r="D189" i="37"/>
  <c r="F179" i="37"/>
  <c r="E179" i="37"/>
  <c r="D179" i="37"/>
  <c r="F166" i="37"/>
  <c r="E166" i="37"/>
  <c r="D166" i="37"/>
  <c r="F160" i="37"/>
  <c r="E160" i="37"/>
  <c r="D160" i="37"/>
  <c r="F156" i="37"/>
  <c r="E156" i="37"/>
  <c r="D156" i="37"/>
  <c r="F153" i="37"/>
  <c r="E153" i="37"/>
  <c r="D153" i="37"/>
  <c r="F149" i="37"/>
  <c r="E149" i="37"/>
  <c r="D149" i="37"/>
  <c r="F131" i="37"/>
  <c r="E131" i="37"/>
  <c r="D131" i="37"/>
  <c r="F111" i="37"/>
  <c r="E111" i="37"/>
  <c r="D111" i="37"/>
  <c r="F108" i="37"/>
  <c r="E108" i="37"/>
  <c r="D108" i="37"/>
  <c r="F99" i="37"/>
  <c r="E99" i="37"/>
  <c r="D99" i="37"/>
  <c r="F90" i="37"/>
  <c r="E90" i="37"/>
  <c r="D90" i="37"/>
  <c r="F87" i="37"/>
  <c r="E87" i="37"/>
  <c r="D87" i="37"/>
  <c r="F67" i="37"/>
  <c r="E67" i="37"/>
  <c r="D67" i="37"/>
  <c r="F48" i="37"/>
  <c r="E48" i="37"/>
  <c r="D48" i="37"/>
  <c r="F46" i="37"/>
  <c r="E46" i="37"/>
  <c r="D46" i="37"/>
  <c r="F42" i="37"/>
  <c r="E42" i="37"/>
  <c r="D42" i="37"/>
  <c r="F35" i="37"/>
  <c r="E35" i="37"/>
  <c r="D35" i="37"/>
  <c r="F20" i="37"/>
  <c r="E20" i="37"/>
  <c r="D20" i="37"/>
  <c r="F13" i="37"/>
  <c r="F14" i="37" s="1"/>
  <c r="E13" i="37"/>
  <c r="E14" i="37" s="1"/>
  <c r="D13" i="37"/>
  <c r="D14" i="37" s="1"/>
  <c r="E92" i="37" l="1"/>
  <c r="F376" i="37"/>
  <c r="F377" i="37" s="1"/>
  <c r="D91" i="37"/>
  <c r="E333" i="37"/>
  <c r="E334" i="37" s="1"/>
  <c r="E464" i="37"/>
  <c r="E465" i="37" s="1"/>
  <c r="F92" i="37"/>
  <c r="E91" i="37"/>
  <c r="F333" i="37"/>
  <c r="F334" i="37" s="1"/>
  <c r="F464" i="37"/>
  <c r="F465" i="37" s="1"/>
  <c r="F91" i="37"/>
  <c r="D376" i="37"/>
  <c r="D377" i="37" s="1"/>
  <c r="D92" i="37"/>
  <c r="D333" i="37"/>
  <c r="D334" i="37" s="1"/>
  <c r="E376" i="37"/>
  <c r="E377" i="37" s="1"/>
  <c r="D464" i="37"/>
  <c r="D465" i="37" s="1"/>
  <c r="D482" i="37"/>
  <c r="D483" i="37" s="1"/>
  <c r="E482" i="37"/>
  <c r="E483" i="37" s="1"/>
  <c r="F482" i="37"/>
  <c r="F483" i="37" s="1"/>
  <c r="G42" i="36"/>
  <c r="G16" i="36"/>
  <c r="F16" i="36"/>
  <c r="E16" i="36"/>
  <c r="G8" i="36"/>
  <c r="F8" i="36"/>
  <c r="E8" i="36"/>
  <c r="F112" i="35"/>
  <c r="E112" i="35"/>
  <c r="D112" i="35"/>
  <c r="F103" i="35"/>
  <c r="E103" i="35"/>
  <c r="D103" i="35"/>
  <c r="F101" i="35"/>
  <c r="E101" i="35"/>
  <c r="D101" i="35"/>
  <c r="F99" i="35"/>
  <c r="E99" i="35"/>
  <c r="D99" i="35"/>
  <c r="F95" i="35"/>
  <c r="E95" i="35"/>
  <c r="D95" i="35"/>
  <c r="F93" i="35"/>
  <c r="E93" i="35"/>
  <c r="D93" i="35"/>
  <c r="F91" i="35"/>
  <c r="E91" i="35"/>
  <c r="D91" i="35"/>
  <c r="F89" i="35"/>
  <c r="E89" i="35"/>
  <c r="D89" i="35"/>
  <c r="F86" i="35"/>
  <c r="E86" i="35"/>
  <c r="D86" i="35"/>
  <c r="F84" i="35"/>
  <c r="E84" i="35"/>
  <c r="D84" i="35"/>
  <c r="F80" i="35"/>
  <c r="E80" i="35"/>
  <c r="D80" i="35"/>
  <c r="F78" i="35"/>
  <c r="E78" i="35"/>
  <c r="D78" i="35"/>
  <c r="F69" i="35"/>
  <c r="E69" i="35"/>
  <c r="D69" i="35"/>
  <c r="F67" i="35"/>
  <c r="E67" i="35"/>
  <c r="D67" i="35"/>
  <c r="F65" i="35"/>
  <c r="E65" i="35"/>
  <c r="D65" i="35"/>
  <c r="F59" i="35"/>
  <c r="E59" i="35"/>
  <c r="D59" i="35"/>
  <c r="F53" i="35"/>
  <c r="E53" i="35"/>
  <c r="D53" i="35"/>
  <c r="F49" i="35"/>
  <c r="E49" i="35"/>
  <c r="D49" i="35"/>
  <c r="F47" i="35"/>
  <c r="E47" i="35"/>
  <c r="D47" i="35"/>
  <c r="F41" i="35"/>
  <c r="E41" i="35"/>
  <c r="D41" i="35"/>
  <c r="F38" i="35"/>
  <c r="E38" i="35"/>
  <c r="D38" i="35"/>
  <c r="F36" i="35"/>
  <c r="E36" i="35"/>
  <c r="D36" i="35"/>
  <c r="F34" i="35"/>
  <c r="E34" i="35"/>
  <c r="D34" i="35"/>
  <c r="F31" i="35"/>
  <c r="E31" i="35"/>
  <c r="D31" i="35"/>
  <c r="F26" i="35"/>
  <c r="E26" i="35"/>
  <c r="D26" i="35"/>
  <c r="F18" i="36" l="1"/>
  <c r="D104" i="35"/>
  <c r="E104" i="35"/>
  <c r="F104" i="35"/>
  <c r="E114" i="35" s="1"/>
  <c r="F10" i="34"/>
  <c r="F21" i="34"/>
  <c r="F17" i="34" l="1"/>
  <c r="F6" i="34"/>
  <c r="G46" i="33" l="1"/>
  <c r="G23" i="33" l="1"/>
  <c r="G42" i="32" l="1"/>
  <c r="E15" i="31" l="1"/>
  <c r="G8" i="32"/>
  <c r="F8" i="32"/>
  <c r="E8" i="32"/>
  <c r="F112" i="29"/>
  <c r="E112" i="29"/>
  <c r="D112" i="29"/>
  <c r="E103" i="29" l="1"/>
  <c r="F103" i="29"/>
  <c r="E101" i="29"/>
  <c r="F101" i="29"/>
  <c r="E99" i="29"/>
  <c r="F99" i="29"/>
  <c r="D103" i="29"/>
  <c r="D101" i="29"/>
  <c r="D99" i="29"/>
  <c r="E95" i="29"/>
  <c r="F95" i="29"/>
  <c r="D95" i="29"/>
  <c r="E93" i="29"/>
  <c r="F93" i="29"/>
  <c r="D93" i="29"/>
  <c r="E91" i="29"/>
  <c r="F91" i="29"/>
  <c r="D91" i="29"/>
  <c r="E89" i="29"/>
  <c r="F89" i="29"/>
  <c r="D89" i="29"/>
  <c r="E86" i="29"/>
  <c r="F86" i="29"/>
  <c r="D86" i="29"/>
  <c r="E84" i="29"/>
  <c r="F84" i="29"/>
  <c r="D84" i="29"/>
  <c r="E80" i="29"/>
  <c r="F80" i="29"/>
  <c r="D80" i="29"/>
  <c r="E78" i="29"/>
  <c r="F78" i="29"/>
  <c r="D78" i="29"/>
  <c r="E69" i="29"/>
  <c r="F69" i="29"/>
  <c r="D69" i="29"/>
  <c r="E67" i="29"/>
  <c r="F67" i="29"/>
  <c r="D67" i="29"/>
  <c r="E65" i="29"/>
  <c r="F65" i="29"/>
  <c r="D65" i="29"/>
  <c r="E59" i="29"/>
  <c r="F59" i="29"/>
  <c r="D59" i="29"/>
  <c r="E53" i="29"/>
  <c r="F53" i="29"/>
  <c r="D53" i="29"/>
  <c r="E49" i="29"/>
  <c r="F49" i="29"/>
  <c r="D49" i="29"/>
  <c r="E47" i="29"/>
  <c r="F47" i="29"/>
  <c r="D47" i="29"/>
  <c r="E41" i="29"/>
  <c r="F41" i="29"/>
  <c r="D41" i="29"/>
  <c r="E38" i="29"/>
  <c r="F38" i="29"/>
  <c r="D38" i="29"/>
  <c r="E36" i="29"/>
  <c r="F36" i="29"/>
  <c r="D36" i="29"/>
  <c r="E34" i="29"/>
  <c r="F34" i="29"/>
  <c r="D34" i="29"/>
  <c r="E31" i="29"/>
  <c r="F31" i="29"/>
  <c r="D31" i="29"/>
  <c r="E26" i="29"/>
  <c r="F26" i="29"/>
  <c r="D26" i="29"/>
  <c r="F104" i="29" l="1"/>
  <c r="D104" i="29"/>
  <c r="E104" i="29"/>
  <c r="E114" i="29" l="1"/>
  <c r="G16" i="32"/>
  <c r="F16" i="32"/>
  <c r="E16" i="32"/>
  <c r="F18" i="32" l="1"/>
  <c r="E6" i="31"/>
  <c r="E10" i="31"/>
  <c r="C28" i="31"/>
  <c r="C26" i="31"/>
  <c r="C22" i="31" l="1"/>
  <c r="C34" i="31" s="1"/>
  <c r="C21" i="31" l="1"/>
  <c r="C23" i="31" s="1"/>
  <c r="C30" i="31" l="1"/>
  <c r="C33" i="31" l="1"/>
  <c r="C35" i="31" s="1"/>
</calcChain>
</file>

<file path=xl/sharedStrings.xml><?xml version="1.0" encoding="utf-8"?>
<sst xmlns="http://schemas.openxmlformats.org/spreadsheetml/2006/main" count="1811" uniqueCount="848">
  <si>
    <t>I. ROZPOČTOVÉ PŘÍJMY</t>
  </si>
  <si>
    <t>Paragraf</t>
  </si>
  <si>
    <t>Položka</t>
  </si>
  <si>
    <t>Text</t>
  </si>
  <si>
    <t>0000</t>
  </si>
  <si>
    <t>Správní poplatky</t>
  </si>
  <si>
    <t>Neinv.př.transfery ze SR v rámci souhr.dot.vztahu</t>
  </si>
  <si>
    <t>Bez ODPA</t>
  </si>
  <si>
    <t>Podpora ostatních produkčních činností</t>
  </si>
  <si>
    <t>Cestovní ruch</t>
  </si>
  <si>
    <t>Pitná voda</t>
  </si>
  <si>
    <t>Činnosti knihovnické</t>
  </si>
  <si>
    <t>Ostatní nedaňové příjmy jinde nezařazené</t>
  </si>
  <si>
    <t>Ostatní záležitosti kultury</t>
  </si>
  <si>
    <t>Ostatní zdravotnická zaříz.a služby pro zdravot.</t>
  </si>
  <si>
    <t>Bytové hospodářství</t>
  </si>
  <si>
    <t>Nebytové hospodářství</t>
  </si>
  <si>
    <t>Pohřebnictví</t>
  </si>
  <si>
    <t>Výstavba a údržba místních inženýrských sítí</t>
  </si>
  <si>
    <t>Ostatní příjmy z vlastní činnosti</t>
  </si>
  <si>
    <t>Sběr a svoz nebezpečných odpadů</t>
  </si>
  <si>
    <t>Sběr a svoz komunálních odpadů</t>
  </si>
  <si>
    <t>Využívání a zneškodňování nebezpečných odpadů</t>
  </si>
  <si>
    <t>Využívání a zneškodňování komun.odpadů</t>
  </si>
  <si>
    <t>Ostatní nakládání s odpady</t>
  </si>
  <si>
    <t>5512</t>
  </si>
  <si>
    <t>Požární ochrana - dobrovolná část</t>
  </si>
  <si>
    <t>Činnost místní správy</t>
  </si>
  <si>
    <t>Obecné příjmy a výdaje z finančních operací</t>
  </si>
  <si>
    <t>Převody z rozpočtových účtů</t>
  </si>
  <si>
    <t>Převody vlastním fondům v rozpočtech územní úrovně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</si>
  <si>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</si>
  <si>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</si>
  <si>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</si>
  <si>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</si>
  <si>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</si>
  <si>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</si>
  <si>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</si>
  <si>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</si>
  <si>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</si>
  <si>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</si>
  <si>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</si>
  <si>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</si>
  <si>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 xml:space="preserve">PŘÍJMY </t>
  </si>
  <si>
    <t>Příjmy</t>
  </si>
  <si>
    <r>
      <t xml:space="preserve">                               </t>
    </r>
    <r>
      <rPr>
        <b/>
        <sz val="13"/>
        <rFont val="Times New Roman"/>
        <family val="1"/>
        <charset val="238"/>
      </rPr>
      <t xml:space="preserve"> nedaňové</t>
    </r>
    <r>
      <rPr>
        <sz val="13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(položky 2xxx)   </t>
    </r>
    <r>
      <rPr>
        <sz val="13"/>
        <rFont val="Times New Roman"/>
        <family val="1"/>
        <charset val="238"/>
      </rPr>
      <t xml:space="preserve">  </t>
    </r>
  </si>
  <si>
    <r>
      <t xml:space="preserve">kapitálové </t>
    </r>
    <r>
      <rPr>
        <sz val="10"/>
        <rFont val="Times New Roman"/>
        <family val="1"/>
        <charset val="238"/>
      </rPr>
      <t>(položky  3xxx)</t>
    </r>
  </si>
  <si>
    <r>
      <t xml:space="preserve">Daňové příjmy </t>
    </r>
    <r>
      <rPr>
        <sz val="10"/>
        <rFont val="Times New Roman"/>
        <family val="1"/>
        <charset val="238"/>
      </rPr>
      <t xml:space="preserve">= jedná se o příjmy z daní a poplatků. </t>
    </r>
  </si>
  <si>
    <t>§</t>
  </si>
  <si>
    <t>Daně</t>
  </si>
  <si>
    <t>Daně a poplatky z vybraných činností a služeb</t>
  </si>
  <si>
    <t>Přijaté transfery - dotace a příspěvky</t>
  </si>
  <si>
    <t xml:space="preserve">Poznámka : </t>
  </si>
  <si>
    <t>Lesní hospodářství</t>
  </si>
  <si>
    <t>Podpora ostatních produkčních činností = (LES)</t>
  </si>
  <si>
    <t>Vnitřní obchod, služby a cestovní ruch</t>
  </si>
  <si>
    <t>Cestovní ruch = (TURISTICKÉ A INFORMAČNÍ CENTRUM Štíty)</t>
  </si>
  <si>
    <t xml:space="preserve">TIC Štíty - prodej zboží - např. prodej kartografického zboží, prodej pohlednic, prodej knih, prodej suvenýrů a reklamních předmětů, prodej poštovních známek. </t>
  </si>
  <si>
    <t>Vodní hospodářství</t>
  </si>
  <si>
    <t>Pitná voda = (VEŘEJNÉ VODOVODY, zdroje pitné vody, VODOJEM)</t>
  </si>
  <si>
    <t>Příjmy související se zásobováním pitnou vodou - VODNÉ.</t>
  </si>
  <si>
    <t>Odvádění a čištění odpadních vod a nakládání s kaly = (KANALIZACE a ČOV)</t>
  </si>
  <si>
    <t>Příjmy za odvádění odpadních vod - STOČNÉ.</t>
  </si>
  <si>
    <t>Kultura</t>
  </si>
  <si>
    <t>Ostatní záležitosti kultury = (KULTURNÍ DOMY A KULTURNÍ AKCE)</t>
  </si>
  <si>
    <t xml:space="preserve">Příjmy z různých kulturních akcí, slavností - např. příjmy ze vstupného apod.  </t>
  </si>
  <si>
    <t>Zdravotnictví</t>
  </si>
  <si>
    <t>Ostatní zdravotnická zaříz.a služby pro zdravot. = (ZDRAVOTNÍ STŘEDISKO)</t>
  </si>
  <si>
    <t>Komunální služby a územní rozvoj</t>
  </si>
  <si>
    <t>Pohřebnictví = (HŘBITOVY)</t>
  </si>
  <si>
    <t>Komunální služby a územní rozvoj j.n. = (TECHNICKÉ SLUŽBY MĚSTA Štíty a MAJETEK OBCE)</t>
  </si>
  <si>
    <t>Příjmy z poskytovaných služeb - Technické služby obce - MH (místní hospodářství) - služby pro odběratele.</t>
  </si>
  <si>
    <t>Příjmy z prodeje pozemků.</t>
  </si>
  <si>
    <t>Odpadové hospodářství</t>
  </si>
  <si>
    <t xml:space="preserve">Sběr a svoz komunálních odpadů </t>
  </si>
  <si>
    <t>Příjmy z prodeje tašek na odpad a popelnic.</t>
  </si>
  <si>
    <t>Ostatní příjmy za odpady - prodej kovového odpadu.</t>
  </si>
  <si>
    <t>Požární ochrana</t>
  </si>
  <si>
    <t>Požární ochrana “ dobrovolná část = (JSDH Štíty)</t>
  </si>
  <si>
    <t>Všeobecná veřejná správa a služby</t>
  </si>
  <si>
    <t>Činnost místní správy = (MĚSTSKÝ ÚŘAD Štíty a SPRÁVNÍ ČINNOST OBCE)</t>
  </si>
  <si>
    <t>Finanční operace</t>
  </si>
  <si>
    <t>FINANCOVÁNÍ</t>
  </si>
  <si>
    <t>Změna stavu krátkodobých prostředků na bankovních účtech - zapojení vlastních finačních prostředků - ZBÚ.</t>
  </si>
  <si>
    <t>Zpracovala : Pavlína Minářová</t>
  </si>
  <si>
    <t>KD - příjmy z pronájmu. Poznámka: vč. příjmů z pronájmu společenské místnosti v Crhově.</t>
  </si>
  <si>
    <t>MĚSTO Štíty - převod prostředků z účtu ČNB příp. z účtu ČSOB na ZBÚ u České spořitelny, a.s., ve výdajích bude stejná částka rozpočtována na 6330-5345 (zatím 5.000.000,- Kč).</t>
  </si>
  <si>
    <t>5xxx</t>
  </si>
  <si>
    <t>TIC Štíty - za služby - kopírování, skenování a tisk.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</si>
  <si>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</si>
  <si>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</si>
  <si>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</si>
  <si>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</si>
  <si>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</si>
  <si>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</si>
  <si>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</si>
  <si>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</si>
  <si>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</si>
  <si>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</si>
  <si>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</si>
  <si>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</si>
  <si>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</si>
  <si>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</si>
  <si>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</si>
  <si>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</si>
  <si>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</si>
  <si>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</si>
  <si>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</si>
  <si>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</si>
  <si>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</si>
  <si>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</si>
  <si>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</si>
  <si>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</si>
  <si>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</si>
  <si>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Bytové hospodářství = (BYTY MĚSTA Štíty)</t>
  </si>
  <si>
    <t>Nebytové hospodářství = (NEBYTOVÉ PROSTORY MĚSTA Štíty)</t>
  </si>
  <si>
    <t>8124</t>
  </si>
  <si>
    <t>Uhrazené splátky dlouhod. přijatých půjček (-)</t>
  </si>
  <si>
    <t>VÝDAJE vč. FINANCOVÁNÍ CELKEM</t>
  </si>
  <si>
    <t>Příjem z daně z příjmů FO placené plátci</t>
  </si>
  <si>
    <t>Příjem z daně z příjmů FO placené plátci (předčíslí 2612, 4634).</t>
  </si>
  <si>
    <t>Příjem z daně z příjmů FO placené poplatníky</t>
  </si>
  <si>
    <t>Př.z DPFO vybírané srážkou podle zvlášt.sazby daně</t>
  </si>
  <si>
    <t>Příjem z daně z příjmů právnických osob</t>
  </si>
  <si>
    <t>Příjem z daně z přidané hodnoty</t>
  </si>
  <si>
    <t>Př.z odvodů za odnětí půdy ze zem.půd.fondu dle z.</t>
  </si>
  <si>
    <t>Příjem z daně z příjmů FO placené poplatníky (předčíslí 1652).</t>
  </si>
  <si>
    <t>Příjem z DPFO vybírané srážkou podle zvlášt.sazby daně (předčíslí 1660).</t>
  </si>
  <si>
    <t>Příjem z daně z příjmů právnických osob (předčíslí 641).</t>
  </si>
  <si>
    <t>Příjem z daně z přidané hodnoty (předčíslí 1679).</t>
  </si>
  <si>
    <t>Příjem z daně z nemovitých věcí (předčíslí 633).</t>
  </si>
  <si>
    <t>Příjem z daně z nemovitých věcí</t>
  </si>
  <si>
    <t xml:space="preserve">Příjem z odvodů za odnětí půdy ze zem.půd.fondu ... - část ve výši 30% je příjmem rozpočtu obce, na jejímž území se odňatá půda nachází. Převod prostřednictvím celního úřadu (předčíslí 676). </t>
  </si>
  <si>
    <t>Př.z daně z hazard.her s výj.dílčí daně z tech.her</t>
  </si>
  <si>
    <t>Příjem z daně z hazardních her s výjimkou dílčí daně z technických her (předčíslí 9814) - převod daně dle §7 odst. 4 písm. b) z. č. 187/2016 Sb - 30% (SFÚ).</t>
  </si>
  <si>
    <t>Př.ze zruš.odvodu z loterií a podob. her kromě od. (předčíslí 3690) - dobíhající příjmy z účtu s předč. 3690.</t>
  </si>
  <si>
    <t>Př.ze zruš.odvodu z loterií a podob. her kromě od.</t>
  </si>
  <si>
    <t>Příjem z poplatku ze psů</t>
  </si>
  <si>
    <t>Příjem z poplatku ze psů.</t>
  </si>
  <si>
    <t>Příjem z poplatku z pobytu.</t>
  </si>
  <si>
    <t>Příjem z poplatku z pobytu</t>
  </si>
  <si>
    <t>Příjem ze zrušených místních poplatků</t>
  </si>
  <si>
    <t>Příjem ze správních poplatků.</t>
  </si>
  <si>
    <t>Příjem ze správních poplatků</t>
  </si>
  <si>
    <t>Příjmy spojené s činností v lesích, například příjmy spojené s těžbou dřeva → za vytěžené dříví, prodej dřeva, palivového dříví, případně i poplatek za sběr semen.</t>
  </si>
  <si>
    <t>Příjem z pronájmu nebo pachtu pozemků</t>
  </si>
  <si>
    <t xml:space="preserve">Poznámka - pozor: prodej vstupenek na akce pořádané Městem Štíty jsou zařazeny na § 3319. </t>
  </si>
  <si>
    <t>Příjem z pronájmu nebo pachtu ost. nemov.věcí a JČ</t>
  </si>
  <si>
    <t>Příjem z pronájmu nebo pachtu movitých věcí</t>
  </si>
  <si>
    <t xml:space="preserve">KD - příjmy z pronájmu movitých věcí - např. zapůjčení vybavení KD Štíty. </t>
  </si>
  <si>
    <t>Přijaté peněžité neinvestiční dary</t>
  </si>
  <si>
    <t>Příjem z pojistných plnění</t>
  </si>
  <si>
    <t>Příjem z pronájmu nebo pachtu pozemků.</t>
  </si>
  <si>
    <t>Příjmy z pronájmu nebo pachtu ostatních nemovitých věcí a jejich částí - jiných než zařazených na § 3319, § 3539, § 3612,  § 3613, § 6171 - např. Řáholec, chata Pastviny.</t>
  </si>
  <si>
    <t>Příjmy z pronájmu nebo pachtu movitých věcí MH - např. zapůjčení laviček, stolů, lešení, apod.</t>
  </si>
  <si>
    <t xml:space="preserve">Sběr a svoz nebezpečných odpadů </t>
  </si>
  <si>
    <t>Příjmy související s poskytování služeb - např. poplatky za kopírování, za fax, za hlášení místního rozhlasu. Poplatek za veřejné WC. Režijní poplatky - při prodeji pozemků za vystavení smlouvy. Štítecký list - inzerce.</t>
  </si>
  <si>
    <t>Příjem z úroků</t>
  </si>
  <si>
    <t>Převody vlastním fondům v rozpočtech územní úrovně = (Převody z rozpočtových účtů)</t>
  </si>
  <si>
    <t>KD - příjmy za služby související s pronájmem - např. vodné, stočné, el.energie, topení, půjčovné - zapůjčení ubrusů, nádobí apod.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</si>
  <si>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</si>
  <si>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</si>
  <si>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</si>
  <si>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</si>
  <si>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</si>
  <si>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</si>
  <si>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</si>
  <si>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</si>
  <si>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</si>
  <si>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</si>
  <si>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</si>
  <si>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Př.z DPPO v případech, kdy poplat. je obec, s výj.</t>
  </si>
  <si>
    <t>Př.z poplatku za obecní systém odpad.hosp.a příj.z</t>
  </si>
  <si>
    <t>Př.z úhrad za dobývání nerostů a popl.za geolog.pr</t>
  </si>
  <si>
    <t>Př.z poskytov. služeb, výrobků,prací,výkonů a práv</t>
  </si>
  <si>
    <t>Př.z prodeje zboží (již nakoupen. za účelem prod.)</t>
  </si>
  <si>
    <t>Přijaté neinvestiční příspěvky a náhrady</t>
  </si>
  <si>
    <t>Odvádění a čištění odpadn. vod a nakládání s kaly</t>
  </si>
  <si>
    <t>Příjem z prodeje pozemků</t>
  </si>
  <si>
    <t>Komunální služby a územní rozvoj jinde nezařazené</t>
  </si>
  <si>
    <t>Příjem sankčních plateb přijatých od jiných osob</t>
  </si>
  <si>
    <t>Využívání a zneškodňování komunálních odpadů</t>
  </si>
  <si>
    <t>Neinvestiční transfery krajům</t>
  </si>
  <si>
    <t>Příjmy knihovny za poskytované služby - knihovní poplatky cca 8.000,- Kč.</t>
  </si>
  <si>
    <t>6xxx</t>
  </si>
  <si>
    <t>Neinvestiční výdaje (5xxx)</t>
  </si>
  <si>
    <t>Investiční výdaje (6xxx)</t>
  </si>
  <si>
    <t>Tvorba sociálního fondu - převod prostředků ze základního běžného účtu 231 na účet 236 = SF, ve výdajích je stejná částka rozpočtována na 6330-5342 (200.000,- Kč).</t>
  </si>
  <si>
    <r>
      <t xml:space="preserve">běžné    </t>
    </r>
    <r>
      <rPr>
        <sz val="13"/>
        <rFont val="Symbol"/>
        <family val="1"/>
        <charset val="2"/>
      </rPr>
      <t>®</t>
    </r>
    <r>
      <rPr>
        <sz val="13"/>
        <rFont val="Times New Roman"/>
        <family val="1"/>
        <charset val="238"/>
      </rPr>
      <t xml:space="preserve">               </t>
    </r>
    <r>
      <rPr>
        <b/>
        <sz val="13"/>
        <rFont val="Times New Roman"/>
        <family val="1"/>
        <charset val="238"/>
      </rPr>
      <t>daňové</t>
    </r>
    <r>
      <rPr>
        <sz val="13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(položky 1xxx)        </t>
    </r>
    <r>
      <rPr>
        <sz val="13"/>
        <rFont val="Times New Roman"/>
        <family val="1"/>
        <charset val="238"/>
      </rPr>
      <t xml:space="preserve">             </t>
    </r>
  </si>
  <si>
    <r>
      <t>přijaté transfery</t>
    </r>
    <r>
      <rPr>
        <sz val="13"/>
        <rFont val="Times New Roman"/>
        <family val="1"/>
        <charset val="238"/>
      </rPr>
      <t xml:space="preserve">       </t>
    </r>
    <r>
      <rPr>
        <sz val="13"/>
        <rFont val="Symbol"/>
        <family val="1"/>
        <charset val="2"/>
      </rPr>
      <t>®</t>
    </r>
    <r>
      <rPr>
        <sz val="13"/>
        <rFont val="Times New Roman"/>
        <family val="1"/>
        <charset val="238"/>
      </rPr>
      <t xml:space="preserve">        dotace a příspěvky    </t>
    </r>
    <r>
      <rPr>
        <sz val="13"/>
        <rFont val="Symbol"/>
        <family val="1"/>
        <charset val="2"/>
      </rPr>
      <t>®</t>
    </r>
    <r>
      <rPr>
        <sz val="13"/>
        <rFont val="Times New Roman"/>
        <family val="1"/>
        <charset val="238"/>
      </rPr>
      <t xml:space="preserve">  neinvestiční </t>
    </r>
    <r>
      <rPr>
        <sz val="10"/>
        <rFont val="Times New Roman"/>
        <family val="1"/>
        <charset val="238"/>
      </rPr>
      <t>(položky 41xx)</t>
    </r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</si>
  <si>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</si>
  <si>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</si>
  <si>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</si>
  <si>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                                                                                    </t>
    </r>
    <r>
      <rPr>
        <sz val="12"/>
        <rFont val="Symbol"/>
        <family val="1"/>
        <charset val="2"/>
      </rPr>
      <t>®</t>
    </r>
    <r>
      <rPr>
        <sz val="12"/>
        <rFont val="Times New Roman"/>
        <family val="1"/>
        <charset val="238"/>
      </rPr>
      <t xml:space="preserve">  </t>
    </r>
    <r>
      <rPr>
        <sz val="13"/>
        <rFont val="Times New Roman"/>
        <family val="1"/>
        <charset val="238"/>
      </rPr>
      <t>investiční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(položky 42xx)       </t>
    </r>
    <r>
      <rPr>
        <sz val="12"/>
        <rFont val="Times New Roman"/>
        <family val="1"/>
        <charset val="238"/>
      </rPr>
      <t xml:space="preserve">                                </t>
    </r>
  </si>
  <si>
    <t>VÝDAJE vč. FINANCOVÁNÍ</t>
  </si>
  <si>
    <t>Neinvestiční přijaté transf.z všeob.pokl.správy SR</t>
  </si>
  <si>
    <t>Úpravený rozpočet 2024</t>
  </si>
  <si>
    <t>Stav k 31.12.2024 (skutečnost)</t>
  </si>
  <si>
    <t>Příjem z úroků - sociální fond (účet 236 = 20,- Kč)</t>
  </si>
  <si>
    <t>Příjem z úroků - základní běžné účty, spořící účet (účet 231 = 199.980,- Kč)</t>
  </si>
  <si>
    <t>Příjmy knihovny ze sankčních plateb - náhrady (sankce) za poškození nebo ztrátu knih.</t>
  </si>
  <si>
    <t>KD - příjmy ze sankčních plateb - náhrady (sankce) za rozbité nádobí apod.</t>
  </si>
  <si>
    <t>Přijaté nekapitálové příspěvky a náhrady - ASEKOL, Elektrowin a.s. (zpětný odběr elektrozařízení).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</si>
  <si>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26.03.2025: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</si>
  <si>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26.03.2025: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</si>
  <si>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26.03.2025: </t>
    </r>
  </si>
  <si>
    <t>Rozpočet  schválený 2025</t>
  </si>
  <si>
    <t>PŘÍJMY 2025 celkem (+)</t>
  </si>
  <si>
    <t>VÝDAJE 2025 celkem (-)</t>
  </si>
  <si>
    <t>ROZPOČET na ROK 2025</t>
  </si>
  <si>
    <t>Příjem z daně z hazard. her s výjim. tech. her NPI</t>
  </si>
  <si>
    <t>Příjem z daně z technic. her neprov. prostř.inter.</t>
  </si>
  <si>
    <t>Poříz.,zach.a obnova hodnot MK, nár. a hist.pověd.</t>
  </si>
  <si>
    <t>Příjem z prodeje krátk.a drobného dlouh.neinv.maj.</t>
  </si>
  <si>
    <t>Ost.činnosti souvis. se službami pro fyzické osoby</t>
  </si>
  <si>
    <r>
      <t xml:space="preserve">Změna stavu krátkodobých prostředků na bankovních účtech (+) Zapojení vlastních finančních prostředků ze ZBÚ Města Štíty (část). </t>
    </r>
    <r>
      <rPr>
        <sz val="9"/>
        <color indexed="8"/>
        <rFont val="Times New Roman"/>
        <family val="1"/>
        <charset val="238"/>
      </rPr>
      <t>Poznámka: (-) = úspora</t>
    </r>
  </si>
  <si>
    <r>
      <t xml:space="preserve">• </t>
    </r>
    <r>
      <rPr>
        <sz val="7"/>
        <rFont val="Times New Roman"/>
        <family val="1"/>
        <charset val="238"/>
      </rPr>
      <t xml:space="preserve">  pol.</t>
    </r>
  </si>
  <si>
    <r>
      <t xml:space="preserve">• </t>
    </r>
    <r>
      <rPr>
        <strike/>
        <sz val="7"/>
        <rFont val="Times New Roman"/>
        <family val="1"/>
        <charset val="238"/>
      </rPr>
      <t xml:space="preserve">  pol.</t>
    </r>
  </si>
  <si>
    <r>
      <t xml:space="preserve">Příjem z DPPO v případech, kdy poplat. je obec, ...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bude rozpočtováno až na základě známé skutečnosti.</t>
    </r>
  </si>
  <si>
    <r>
      <t xml:space="preserve">Příjem z poplatku za obecní systém odpadového hospodářství … - poplatky za komunální odpad </t>
    </r>
    <r>
      <rPr>
        <sz val="8"/>
        <rFont val="Times New Roman"/>
        <family val="1"/>
        <charset val="238"/>
      </rPr>
      <t>od roku</t>
    </r>
    <r>
      <rPr>
        <sz val="10"/>
        <rFont val="Times New Roman"/>
        <family val="1"/>
        <charset val="238"/>
      </rPr>
      <t xml:space="preserve"> 2022.</t>
    </r>
  </si>
  <si>
    <r>
      <t xml:space="preserve">Příjem ze zrušených místních poplatků - úhrady pohledávek minulých let za komunální odpad </t>
    </r>
    <r>
      <rPr>
        <sz val="9"/>
        <rFont val="Times New Roman"/>
        <family val="1"/>
        <charset val="238"/>
      </rPr>
      <t>do roku</t>
    </r>
    <r>
      <rPr>
        <sz val="10"/>
        <rFont val="Times New Roman"/>
        <family val="1"/>
        <charset val="238"/>
      </rPr>
      <t xml:space="preserve"> 2021 </t>
    </r>
    <r>
      <rPr>
        <sz val="8"/>
        <rFont val="Times New Roman"/>
        <family val="1"/>
        <charset val="238"/>
      </rPr>
      <t>vč.</t>
    </r>
  </si>
  <si>
    <t>Příjmy úhrad za dobývání nerostů a poplatků za geologické práce - od 01.01.2017 nahrazuje (2119-2343) - OBVODNÍ BÁŇSKÝ ÚŘAD - úhrada z dobývacího prostoru za rok 2025.</t>
  </si>
  <si>
    <t>Příjem z daně z hazard. her s výjim. tech. her NPI (předčíslí 6867) - převod daně dle § 7 odst. 5 písm. b) z. č. 187/2016 Sb. - 65% (SFÚ).</t>
  </si>
  <si>
    <r>
      <t xml:space="preserve">Správní poplatky </t>
    </r>
    <r>
      <rPr>
        <sz val="10"/>
        <rFont val="Times New Roman"/>
        <family val="1"/>
        <charset val="238"/>
      </rPr>
      <t>- poplatky stanovené zákonem o správních poplatcích za správní úkony a správní řízení, jehož výsledkem jsou vydaná povolení, rozhodnutí apod. - např.  některé výkony matriky - např. ověřování podpisů, evidence obyvatel - změna TP, projekt Czech POINT - výpisy z rejstříku trestů, katastru nemovitostí, obchodního a živnostenského rejstříku.</t>
    </r>
  </si>
  <si>
    <t>Příjem z daně z technic. her neprov. prostř.inter. (předčíslí 6875) - převod daně dle § 7 odst. 1b), 2b) z. č. 187/2016 Sb. - 22,5% (SFÚ).</t>
  </si>
  <si>
    <r>
      <t xml:space="preserve">Nedaňové příjmy </t>
    </r>
    <r>
      <rPr>
        <b/>
        <sz val="10"/>
        <rFont val="Times New Roman"/>
        <family val="1"/>
        <charset val="238"/>
      </rPr>
      <t>=</t>
    </r>
    <r>
      <rPr>
        <b/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zahrnují především příjmy z poskytování služeb, nájemné atd. - viz rozpis na jednotlivých § rozp.skladby.</t>
    </r>
  </si>
  <si>
    <r>
      <t>Kapitálové příjmy</t>
    </r>
    <r>
      <rPr>
        <sz val="10"/>
        <rFont val="Times New Roman"/>
        <family val="1"/>
        <charset val="238"/>
      </rPr>
      <t xml:space="preserve"> = jedná se zejména o příjmy související s prodejem dlouhodobého majetku - především § 3639.</t>
    </r>
  </si>
  <si>
    <t>Ostatní přijaté dotace budou rozpočtovány rozpočtovým opatřením v průběhu roku 2025, poté co bude známa jejich výše - např. na základě rozpočtového opatření KrÚ Olomouc - v případě dotace z rozpočtu Olomouckého kraje, apod.</t>
  </si>
  <si>
    <r>
      <t xml:space="preserve">Příjmy z prod. zboží (již nakoup. za úč. prodeje)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LES - příjmy z prodeje nakoupeného dřeva.</t>
    </r>
  </si>
  <si>
    <r>
      <t xml:space="preserve">Přijaté neinvestiční příspěvky a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2025 nerozpočtováno. Poznámka: v roce 2024 - příjem ve vazbě na opravné daňové doklady za sazanice do lesa - fa ATRO Rýmařov s.r.o.</t>
    </r>
  </si>
  <si>
    <t>Poříz.,zach.a obnova hodnot MK, nár. a hist.povědomí</t>
  </si>
  <si>
    <r>
      <t xml:space="preserve">Přijaté peněžité neinvestiční dary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2025 - nerozpočtováno. Poznámka: v roce 2024 - finanční dary na akci "Den pro rodinu".</t>
    </r>
  </si>
  <si>
    <r>
      <t xml:space="preserve">Přijaté peněžité neinvestiční dary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2025 - nerozpočtováno. Poznámka: v roce 2024 - finanční dar na částečné poktytí nákladů restaurování Kamenného kříže před kostelem.</t>
    </r>
  </si>
  <si>
    <t>Pronajaté nebytové prostory - příjmy za služby související s nájmem - zálohy, paušály (předpis roku 2025 = 120.300,- Kč + fakturace + vyúčtování služeb. Do rozpočtu zatím zahrnutý předpoklad ve výši 300.000,- Kč - bude upraveno dle provedeného vyúčtování služeb NBH v průběhu roku 2025.</t>
  </si>
  <si>
    <t>Pronajaté nebytové prostory - příjmy za pronájem nebytových prostor (předpis roku 2025 vč. fakturace = 471.342,- Kč).</t>
  </si>
  <si>
    <r>
      <t xml:space="preserve">Pronajaté nebytové prostory - příjmy za pronájem vybavení - </t>
    </r>
    <r>
      <rPr>
        <sz val="8.5"/>
        <rFont val="Times New Roman"/>
        <family val="1"/>
        <charset val="238"/>
      </rPr>
      <t>kadeřnictví (předpis roku 2025 = fakturace = 3.640,- Kč).</t>
    </r>
  </si>
  <si>
    <t>Příjmy ze sankčních plateb - NBH - náhrady (sankce) za rozbité nádobí apod. např. ve spol.místnosti č.p. 336.</t>
  </si>
  <si>
    <r>
      <t xml:space="preserve">Příjem z pojistných plnění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2025 nerozpočtováno. Poznámka: v roce 2024 - výplata pojistné události - vodovodní škoda - poškození malby a dveří - NBH č.p. 50.</t>
    </r>
  </si>
  <si>
    <r>
      <t xml:space="preserve">Neinvestiční přijaté transfery ze státního rozpočtu v rámci souhrnného dotačního vztahu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celkem 733.200,- Kč. Součástí příspěvku je příspěvek na opatrovnictví ve výši 91.500,- Kč. </t>
    </r>
  </si>
  <si>
    <t>Z toho:</t>
  </si>
  <si>
    <t>Průtokový transfer pro ZŠ a MŠ Štíty na realizaci projetku "Příspěvky na obědy do škol v Olomouckém kraji":</t>
  </si>
  <si>
    <t xml:space="preserve">Podíl SR (23,27%) - vazba na ÚZ 144 1 13022 ve výši  6.981,- Kč (nárok za 12/2024). </t>
  </si>
  <si>
    <t xml:space="preserve">Podíl EU (76,73%) - vazba na ÚZ 144 5 13022 ve výši  23.019,- Kč (nárok za 12/2024). </t>
  </si>
  <si>
    <r>
      <rPr>
        <sz val="10"/>
        <rFont val="Times New Roman"/>
        <family val="1"/>
        <charset val="238"/>
      </rPr>
      <t>Tzv. sdílené daně se do rozpočtu obcí přelozdělují dle zákona č. 243/2000 Sb., o rozpočtovém určení výnosů některých daní územním samosprávným celkům a některým státním fondům (zákon o rozpočtovém určení daní), ve znění pozdějších předpisů.</t>
    </r>
    <r>
      <rPr>
        <sz val="10"/>
        <color rgb="FFFF0000"/>
        <rFont val="Times New Roman"/>
        <family val="1"/>
        <charset val="238"/>
      </rPr>
      <t xml:space="preserve"> </t>
    </r>
  </si>
  <si>
    <t>Příjem z pojistných plnění - zatím rozpočtovány pouze vyžádané náhrady nákladů za zásah JSDH Štíty u dopravních nehod. Z toho: pohledávka roku 2024 ve výši 11.200,- Kč + vyžádané náhrady za události v 1/2025 ve výši 2 x 11.200,- Kč. Tj. celkem 33.600,- Kč. Případné přijaté náhrady nákladů za zásah JSDH u dopravních nehod v roce 2025 budou řešeny rozpočtovou změnou.</t>
  </si>
  <si>
    <r>
      <t>*Hlavní kulturní akce roku 2025: "Cimbálová muzika Aleše Smutného s Karlem Hegnerem" - 7.3.2025 (KD Štíty); "Varhanní koncert a komentovaná prohlídka kostela" - 24.5.2025 (kostel Štíty)</t>
    </r>
    <r>
      <rPr>
        <sz val="8"/>
        <rFont val="Symbol"/>
        <family val="1"/>
        <charset val="2"/>
      </rPr>
      <t>;</t>
    </r>
    <r>
      <rPr>
        <sz val="8"/>
        <rFont val="Times New Roman"/>
        <family val="1"/>
        <charset val="238"/>
      </rPr>
      <t xml:space="preserve"> "Den pro rodinu" - 14.6.2025 (sportovní areál Štíty); "Melody Quartett" - 15.8.2025 (kostel Štíty); "Kocourkovská pouť" - 16.8.2025 (Nový Řáholec Březná); "DS Václav Václavov - Nejstarší řemeslo" - 7.10.2025 (KD Štíty)</t>
    </r>
    <r>
      <rPr>
        <sz val="8"/>
        <rFont val="Symbol"/>
        <family val="1"/>
        <charset val="2"/>
      </rPr>
      <t>;</t>
    </r>
    <r>
      <rPr>
        <sz val="8"/>
        <rFont val="Times New Roman"/>
        <family val="1"/>
        <charset val="238"/>
      </rPr>
      <t xml:space="preserve"> mikulášská nadílka, "Vánoční koncert" + křest brožury KOSTEL.</t>
    </r>
  </si>
  <si>
    <r>
      <t xml:space="preserve">Ostatní neinv.přijaté transfery ze st. rozpočtu  </t>
    </r>
    <r>
      <rPr>
        <b/>
        <sz val="8"/>
        <color rgb="FF000000"/>
        <rFont val="Times New Roman"/>
        <family val="1"/>
        <charset val="238"/>
      </rPr>
      <t>(ÚZ dle komentáře)</t>
    </r>
  </si>
  <si>
    <r>
      <t>Neinvestiční přijaté transfery od krajů</t>
    </r>
    <r>
      <rPr>
        <b/>
        <sz val="9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(ÚZ dle komentáře)</t>
    </r>
  </si>
  <si>
    <t>Činnosti knihovnické (Knihovna - MěK Štíty)</t>
  </si>
  <si>
    <t>ZDRAVOTNÍ STŘEDISKO - příjmy za pronájem nebyt.prostor (předpis roku 2025 = 84.972,- Kč).</t>
  </si>
  <si>
    <t>ZDRAVOTNÍ STŘEDISKO - příjmy za pronájem vybavení doktorům (předpis roku 2025 = 90.962,90 Kč).</t>
  </si>
  <si>
    <t xml:space="preserve">Pronajaté BYTY - příjmy za služby související s nájmem, vyúčtování služeb (předběžný odhad dle skutečnosti roku 2024, jelikož předpis 2024 BH se bude v průběhu roku měnit a vyúčtování služeb BH bude provedeno až v průběhu roku 2025). </t>
  </si>
  <si>
    <r>
      <t xml:space="preserve">Příjem sankčních plateb přijatých od jiných osob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2025 nerozpočtováno. Poznámka: v roce 2024 - BH - vymožené plnění - náhrady nad rámec pohledávky (úrok z prodlení, ...).</t>
    </r>
  </si>
  <si>
    <r>
      <t xml:space="preserve">Pronajaté BYTY - příjmy za nájem (předběžný odhad, </t>
    </r>
    <r>
      <rPr>
        <sz val="9"/>
        <rFont val="Times New Roman"/>
        <family val="1"/>
        <charset val="238"/>
      </rPr>
      <t>jelikož</t>
    </r>
    <r>
      <rPr>
        <sz val="10"/>
        <rFont val="Times New Roman"/>
        <family val="1"/>
        <charset val="238"/>
      </rPr>
      <t xml:space="preserve"> předpis BH 2025 se bude v průběhu roku měnit).</t>
    </r>
  </si>
  <si>
    <t>Přijaté nekapitálové příspěvky a náhrady - příjmy z "Vyúčtování služeb za rok 2024 - BYTOVÉ DRUŽSTVO - vratky přeplatků" - odhad (40.000,- Kč).</t>
  </si>
  <si>
    <r>
      <t xml:space="preserve">Příjem z pronájmu nebo pachtu movitých věcí - GasNet, s.r.o. - Nájem plynárenského zařízení za rok 2024 dle smlouvy </t>
    </r>
    <r>
      <rPr>
        <sz val="9.5"/>
        <rFont val="Times New Roman"/>
        <family val="1"/>
        <charset val="238"/>
      </rPr>
      <t>č. 9414002461/182321</t>
    </r>
    <r>
      <rPr>
        <sz val="10"/>
        <rFont val="Times New Roman"/>
        <family val="1"/>
        <charset val="238"/>
      </rPr>
      <t>. Poznámka: DUZP 31.12.2024, tzn. výnos roku 2024, ale příjem až roku 2025.</t>
    </r>
  </si>
  <si>
    <t>Příjmy za nebezpečné odpady - za uložení nebezpečného odpadu.</t>
  </si>
  <si>
    <r>
      <t xml:space="preserve">Ostatní příjmy z vlastní činnosti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rok 2025 - AKTIVACE - práce provedené pracovníky MH pro Město Štíty + náhrady za zřízení věcných břemen.</t>
    </r>
  </si>
  <si>
    <r>
      <t xml:space="preserve">Ostatní nedaňové příjmy j.n.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2025 nerozpočtováno. Poznámka: v roce 2024 - přijatá a k 31.12.2024 nevrácená kauce.</t>
    </r>
  </si>
  <si>
    <r>
      <t>Příjmy z poskytování služeb</t>
    </r>
    <r>
      <rPr>
        <i/>
        <sz val="10"/>
        <rFont val="Symbol"/>
        <family val="1"/>
        <charset val="2"/>
      </rPr>
      <t xml:space="preserve">® </t>
    </r>
    <r>
      <rPr>
        <i/>
        <sz val="10"/>
        <rFont val="Times New Roman"/>
        <family val="1"/>
        <charset val="238"/>
      </rPr>
      <t xml:space="preserve">rok 2025 rozpočtováno na § 3725-2324. Poznámka: v roce 2024 - odměna za zajištění zpětného odběru elektrozařízení v období 4.Q/2023 - ASEKOL a.s. </t>
    </r>
  </si>
  <si>
    <r>
      <t>Přijaté nekapitálové příspěvky a náhrady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2025 nerozpočtováno. Poznámka: v roce 2024 - úhrada exekučních nákladů (poplatky - komunál, psi).</t>
    </r>
  </si>
  <si>
    <r>
      <t xml:space="preserve">Příjem z pojistných plnění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2025 nerozpočtováno. Poznámka: v roce 2024 - výplaty škodních události z havarijního pojištění - škoda Octavia.</t>
    </r>
  </si>
  <si>
    <t>Sdružení místních samospráv ČR, z. s. - členský příspěvek na rok 2025</t>
  </si>
  <si>
    <t>Město Zábřeh - za řešení přestupků roku 2025</t>
  </si>
  <si>
    <t>ZŠ a MŠ Štíty - příspěvek na provoz ZŠ  a MŠ od zřizovatele na rok 2025</t>
  </si>
  <si>
    <r>
      <t xml:space="preserve">Příjmy z pronájmu hrobových míst - hřbitov Štíty - </t>
    </r>
    <r>
      <rPr>
        <sz val="9"/>
        <rFont val="Times New Roman"/>
        <family val="1"/>
        <charset val="238"/>
      </rPr>
      <t>předpis roku 2025 (odhad).</t>
    </r>
  </si>
  <si>
    <r>
      <t xml:space="preserve">Příjem z pronájmu nebo pachtu pozemků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pronájem honiteb - honební poplatek (Lesy ČR = rok 2025 vč. inflace 2,4% = 14.192,21 Kč, DUZP 30.11.). Poznámka: Honební společenstvo Štíty = rok 2025 = 4.083,- Kč (=výše nájemného do roku 2033 - DUZP 30.06.). Honební spol. Jedlí uhradilo nájem honitby v roce 2023 na období 2023 až 2026. Rok 2025 celkem 18.275,21 Kč.</t>
    </r>
  </si>
  <si>
    <t xml:space="preserve">Dohody č. SUA-SZ-91/2024, SUA-SZ-92/2024 platné do 30.04.2025. SPOLEČENSKY ÚČELNÉ PRACOVNÍ MÍSTO. </t>
  </si>
  <si>
    <t xml:space="preserve">Podíl SR (23,27%) - vazba na ÚZ 144 1 13022 ve výši  27.924,- Kč (předpokládaný nárok za 1-4/2025). </t>
  </si>
  <si>
    <t xml:space="preserve">Podíl EU (76,73%) - vazba na ÚZ 144 5 13022 ve výši  92.076,- Kč (předpokládaný nárok za 1-4/2025). </t>
  </si>
  <si>
    <r>
      <t>Poznámka: vazba na 3745-5xxx s příslušným ÚZ. Celkem zahrnuto do rozpočtu 120.000,- Kč</t>
    </r>
    <r>
      <rPr>
        <sz val="8"/>
        <rFont val="Times New Roman"/>
        <family val="1"/>
        <charset val="238"/>
      </rPr>
      <t xml:space="preserve"> (předpokládaný nárok za 1-4/2025).</t>
    </r>
  </si>
  <si>
    <r>
      <t xml:space="preserve">Ostatní neinvestiční přijaté transfery ze státního rozpočtu - Neinvestiční dotace </t>
    </r>
    <r>
      <rPr>
        <sz val="8"/>
        <rFont val="Times New Roman"/>
        <family val="1"/>
        <charset val="238"/>
      </rPr>
      <t>(150.000,- Kč)</t>
    </r>
    <r>
      <rPr>
        <sz val="8.5"/>
        <rFont val="Times New Roman"/>
        <family val="1"/>
        <charset val="238"/>
      </rPr>
      <t xml:space="preserve"> - Úřad práce Šumperk. </t>
    </r>
  </si>
  <si>
    <t>Neinvestiční transfery zřízeným přísp.org.</t>
  </si>
  <si>
    <t xml:space="preserve">podíly z rozpočtu kraje: 26.176,50 Kč (ÚZ 144 5 00954) a 2.908,50 Kč (ÚZ 144 1 00880). </t>
  </si>
  <si>
    <r>
      <t xml:space="preserve">Neinvestiční přijaté transfery od krajů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celkem 29.085,- Kč. Vazba na 3119-5336 s příslušným ÚZ.</t>
    </r>
  </si>
  <si>
    <t>Crhovská chasa - finanční dar na pořádání spol., kultur. a sport. akcí v roce 2025</t>
  </si>
  <si>
    <t>Klub seniorů Štíty, z.s. - finanční dar na pořádání poznávacích zájezdů, ... v roce 2025</t>
  </si>
  <si>
    <t>Junák - český skaut, spolek - fin.dar na činnost skaut.oddílu Hledači Štíty v roce 2025</t>
  </si>
  <si>
    <t>Příjmy související s tříděním odpadů - platby od EKO-KOMU (cca 700.000,- Kč).</t>
  </si>
  <si>
    <r>
      <t xml:space="preserve">Příjmy za odpady - podnikatelský (živnostenský) odpad 2025, uložení odpadu, tříděný odpad </t>
    </r>
    <r>
      <rPr>
        <sz val="7"/>
        <rFont val="Times New Roman"/>
        <family val="1"/>
        <charset val="238"/>
      </rPr>
      <t>(kromě EKO-KOMU)</t>
    </r>
    <r>
      <rPr>
        <sz val="10"/>
        <rFont val="Times New Roman"/>
        <family val="1"/>
        <charset val="238"/>
      </rPr>
      <t>.</t>
    </r>
  </si>
  <si>
    <t xml:space="preserve">SH ČMS - Sbor dobrovolných hasičů Horní Studénky - finanční dar na pořízení překážek a vybavení pro požární sport v roce 2025 </t>
  </si>
  <si>
    <t xml:space="preserve">SH ČMS - Sbor dobrovolných hasičů Crhov - finanční dar na výdaje související s opravou hasičcké zbrojnice Crhov v roce 2025 </t>
  </si>
  <si>
    <t>TJ SOKOL Štíty, spolek - neinvestiční dotace na činnost TJ Sokol Štíty v roce 2025</t>
  </si>
  <si>
    <t>MAS Horní Pomoraví, o.p.s. - členský příspěvek na rok 2025</t>
  </si>
  <si>
    <t>Mikroregion Zábřežsko - členský příspěvek na rok 2025</t>
  </si>
  <si>
    <t>Svaz knihovníků a informačních pracovníků - členský příspěvek na rok 2025</t>
  </si>
  <si>
    <t>SDRUŽENÍ CESTOVNÍHO RUCHU Jeseníky - členský příspěvek na rok 2025</t>
  </si>
  <si>
    <t>Asociace turistických informačních center - členský příspěvek na rok 2025</t>
  </si>
  <si>
    <t>SVOL, komora obecních lesů - členský příspěvek na rok 2025</t>
  </si>
  <si>
    <t>KIDSOK - příspěvek na zajištění dopravní obslužnosti Olomouckého kraje na rok 2025</t>
  </si>
  <si>
    <r>
      <t xml:space="preserve">ZŠ a MŠ Štíty - průtokový transfer "Příspěvky na obědy do škol v Olomouckém kraji" - </t>
    </r>
    <r>
      <rPr>
        <b/>
        <sz val="8"/>
        <rFont val="Times New Roman"/>
        <family val="1"/>
        <charset val="238"/>
      </rPr>
      <t>ÚZ 144500954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</si>
  <si>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průtokový transfer "Příspěvky na obědy do škol v Olomouckém kraji" - </t>
    </r>
    <r>
      <rPr>
        <b/>
        <sz val="8"/>
        <rFont val="Times New Roman"/>
        <family val="1"/>
        <charset val="238"/>
      </rPr>
      <t>ÚZ 144100880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</si>
  <si>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t>Crhovská chasa - finanční dar na výdaje související s opravou harmonia v roce 2025</t>
  </si>
  <si>
    <t>ZDRAVOTNÍ STŘEDISKO - příjmy za služby související s nájmem - zálohy, paušály (předpis roku 2025 =  153.700,- Kč) + úhrada pohledávky za rok 2024 (3.350,- Kč) + přefakturace topení a el. energie za rok 2024 (26.696,26 Kč). Celkem 183.746,26 Kč.</t>
  </si>
  <si>
    <r>
      <t xml:space="preserve">Příjem z prodeje krátk.a drobného dlouh.neinv.maj. </t>
    </r>
    <r>
      <rPr>
        <i/>
        <sz val="10"/>
        <rFont val="Symbol"/>
        <family val="1"/>
        <charset val="2"/>
      </rPr>
      <t xml:space="preserve">® </t>
    </r>
    <r>
      <rPr>
        <i/>
        <sz val="10"/>
        <rFont val="Times New Roman"/>
        <family val="1"/>
        <charset val="238"/>
      </rPr>
      <t>rok 2025 nerozpočtováno. Poznámka: v roce 2024 -BH - prodej vyřazené kuchyňské linky.</t>
    </r>
  </si>
  <si>
    <t>Úhrada nákladů na úklid a nakládání s odpady tabákových výrobků - NEVAJGLUJ a.s. (cca 15.000,- Kč) + úhrada exekučních nákladů (poplatky - komunál cca 3.000,- Kč). Celkem 18.000,- Kč.</t>
  </si>
  <si>
    <t>Přijaté nekapitálové příspěvky a náhrady - náhrada za umístění televizního převaděče za rok 2025 ve výši 500,- Kč (České Radiokomunikace a.s.) + úhrada za umístění zařízení za rok 2025 vč. inflace 2,4% ve výši 30.112,39 Kč (Vodafone Czech Republic, a.s.) + úhrada pohledávky za úhradu poměrné části nákladů na zvýšení kvalifikace - Roman Polách (6.010,90 Kč). Celkem 36.623,29 Kč.</t>
  </si>
  <si>
    <t xml:space="preserve">Ost.činnosti souvis. se službami pro fyzické osoby = (SLUŽBY PRO OBYVATELSTVO) </t>
  </si>
  <si>
    <r>
      <t xml:space="preserve">Přijaté peněžité neinvestiční dary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2025 - nerozpočtováno. Poznámka: v roce 2024 - finanční dar na Adventní besedu seniorů.</t>
    </r>
  </si>
  <si>
    <t>Původní verze - NÁVRH:</t>
  </si>
  <si>
    <t>1/1</t>
  </si>
  <si>
    <t>VÝDAJE sovisející se změnami jsou označeny zeleně (NÁVRH / SCHVÁLENO)!</t>
  </si>
  <si>
    <t>I. ROZPOČTOVÉ PŘÍJMY - původní verze - NÁVRH:</t>
  </si>
  <si>
    <r>
      <t xml:space="preserve">Neinvestiční přijaté transfery od krajů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celkem 62.701,- Kč. Vazba na 3119-5336 s příslušným ÚZ.</t>
    </r>
  </si>
  <si>
    <t xml:space="preserve">podíly z rozpočtu kraje: 26.176,50 Kč (ÚZ 144 5 00954), 6.270,10 Kč (ÚZ 144 1 00880) a 30.254,40 Kč (ÚZ 144 5 00881). </t>
  </si>
  <si>
    <t>Původní text v komentáři - NÁVRH:</t>
  </si>
  <si>
    <t>Upravený text v komentáři - SCHVÁLENO:</t>
  </si>
  <si>
    <t>Upravená verze - SCHVÁLENO:</t>
  </si>
  <si>
    <t>I. ROZPOČTOVÉ PŘÍJMY - upravená verze - SCHVÁLENO:</t>
  </si>
  <si>
    <r>
      <t xml:space="preserve">ZŠ a MŠ Štíty - průtokový transfer "Příspěvky na obědy do škol v Olomouckém kraji" - </t>
    </r>
    <r>
      <rPr>
        <b/>
        <sz val="8"/>
        <rFont val="Times New Roman"/>
        <family val="1"/>
        <charset val="238"/>
      </rPr>
      <t>ÚZ 144500881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</si>
  <si>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Poznámka: podrobný komentář k výdajům vč. financování je zveřejněn na www.stity.cz </t>
    </r>
    <r>
      <rPr>
        <sz val="9.5"/>
        <rFont val="Times New Roman"/>
        <family val="1"/>
        <charset val="238"/>
      </rPr>
      <t>(Městský úřad - Ekonomika obce - Rozpočty)</t>
    </r>
  </si>
  <si>
    <t>Komentář - obsahová náplň rozpisu výdajů schváleného rozpočtu na rok 2025</t>
  </si>
  <si>
    <t>Nákup zboží za účelem dalšího prodeje</t>
  </si>
  <si>
    <t>LES - nákup dřeva  určeného k dalšímu prodeji.</t>
  </si>
  <si>
    <t>Nákup materiálu jinde nezařazený</t>
  </si>
  <si>
    <t>LES - sadební materiál, materiál na opravu a údržbu lesních cest atd.</t>
  </si>
  <si>
    <t>Pohonné hmoty a maziva</t>
  </si>
  <si>
    <t>LES - PHM.</t>
  </si>
  <si>
    <t>Nákup ostatních služeb</t>
  </si>
  <si>
    <t>LES - práce v lese - pěstební práce - výsadba stromků, ožínání, prořezávky, úklid klestu, oplocenky, kácení, stahování dřeva atd. LES - služby - např. přepravné materiálu a manipulace s materiálem určeným na opravu lesních cest a další služby vykonané v souvislosti s lesy, poplatek  - certifikace lesů systémem PEFC. LES - úhrada za služby dle mandátní smlouvy - za výkon funkce odborného lesního hospodáře.</t>
  </si>
  <si>
    <t>Opravy a udržování</t>
  </si>
  <si>
    <t xml:space="preserve">LES - oprava a údržba lesních cest - např. zemní práce, opravy komunikací - výtluky. </t>
  </si>
  <si>
    <r>
      <t xml:space="preserve">LES - Členský příspěvek na rok 2025 - SVOL, komora obecních lesů - LES (387 ha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13,- Kč / ha, tj. 5.031,- Kč).</t>
    </r>
  </si>
  <si>
    <t>Ostatní neinvestiční výdaje jinde nezařazené</t>
  </si>
  <si>
    <t>LES - dočasně nezařazené neinvestiční výdaje - rezerva na neinvestiční výdaje § 1032.</t>
  </si>
  <si>
    <t>Ostatní investiční výdaje jinde nezařazené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</si>
  <si>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INVESTICE - "Sněžná jáma".</t>
    </r>
  </si>
  <si>
    <t>LES - dočasně nezařazené INVESTIČNÍ výdaje - rezerva na INVESTIČNÍ výdaje § 1032..</t>
  </si>
  <si>
    <t>Podpora ostatních produkčních činností = LESNÍ HOSPODÁŘSTVÍ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</si>
  <si>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finanční podíl dle smlouvy o spolufinancování projektu - akční plán pro udržitelnou energii a klima (MAS Horní Pomoraví o.p.s.)</t>
    </r>
  </si>
  <si>
    <t>Úspora energie a obnovitelné zdroje</t>
  </si>
  <si>
    <t>Knihy a obdobné listinné informační prostředky</t>
  </si>
  <si>
    <t>TIC - propagační brožury "Kostel Nanebevzetí Panny Marie ve Štítech"</t>
  </si>
  <si>
    <t>Drobný dlouhodobý hmotný majetek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</si>
  <si>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pořízení DDHM do TIC - PC, mobilní telefon, laserová tiskárna.</t>
    </r>
  </si>
  <si>
    <t>TIC - zboží nakoupené za účelem dalšího prodeje - např. turistické známky, mapy, magnety, pohlednice, keramika, turistické vizitky a sběratelské karty, atd. vč. výdajů na vyhotovení zboží.</t>
  </si>
  <si>
    <t xml:space="preserve">TIC - nákup spotřebního materiálu. TIC - nákup materiálu na reprezentaci - např. nákup propagačních materiálů vč. vyhotovení propagačních materiálů  a tisk letáků. </t>
  </si>
  <si>
    <t>Poštovní služby</t>
  </si>
  <si>
    <t>TIC - poštovné.</t>
  </si>
  <si>
    <t>Služby elektronických komunikací</t>
  </si>
  <si>
    <t>TIC - telefon.</t>
  </si>
  <si>
    <t>Služby školení a vzdělávání</t>
  </si>
  <si>
    <t>TIC - služby školení a vzdělávání.</t>
  </si>
  <si>
    <t>TIC - různé služby - např. besedy a další služby.</t>
  </si>
  <si>
    <t>TIC - opravy a údržba - zejména techniky.</t>
  </si>
  <si>
    <t>Podlimitní programové vybavení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</si>
  <si>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SW - Office 2024 - TIC.</t>
    </r>
  </si>
  <si>
    <t>Cestovné</t>
  </si>
  <si>
    <t>TIC - cestovné.</t>
  </si>
  <si>
    <t>Pohoštění</t>
  </si>
  <si>
    <t>TIC - pohoštění.</t>
  </si>
  <si>
    <t>Výdaje na věcné dary</t>
  </si>
  <si>
    <t>TIC - věcné dary - odměny do soutěží.</t>
  </si>
  <si>
    <t>Ostatní neinv.transfery neziskov. a podob. osobám</t>
  </si>
  <si>
    <t xml:space="preserve">TIC - členské příspěvky. Rok 2025: SDRUŽENÍ CESTOVNÍHO RUCHU - SCR Jeseníky = 13.132,- Kč (7,- Kč / 1 ob.; k 1.1.2025 dle naší evidence i fakturace = 1876 obyvatel); Asociace turistických informačních center - A.T.I.C. = 4.500,- Kč. </t>
  </si>
  <si>
    <t>Cestovní ruch = TURISTICKÉ A INFORMAČNÍ CENTRUM Štíty</t>
  </si>
  <si>
    <t xml:space="preserve">KOMUNIKACE - materiál - např. asfalt, štěrk, posypová sůl, dopravní značení, materiál na opravy a údržbu komunikací. </t>
  </si>
  <si>
    <t>KOMUNIKACE - PHM např. do vibrační desky používané při opravách a údržbě komunikací.</t>
  </si>
  <si>
    <t>Nájemné</t>
  </si>
  <si>
    <t>KOMUNIKACE - nájemné - např. pronájem pily v souvislosti s opravami komunikací.</t>
  </si>
  <si>
    <t>KOMUNIKACE - služby spojené se správou a údržbou silnic  včetně zimní údržby - např. čištění, odklízení sněhu, sypání, solení, dále např. revize mostů a lávek atd. a také služby související s opravou komunikací.</t>
  </si>
  <si>
    <t>KOMUNIKACE - oprava komunikací včetně jejich součástí. Rok 2025: např. oprava uličky vedle bývalého řeznictví do parku.</t>
  </si>
  <si>
    <t>Stavby</t>
  </si>
  <si>
    <r>
      <t>INVESTICE - "Štíty - úprava autobusové zastávky" - vazba na sjezd "Novostavba hasičárna ve Štítech"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238"/>
      </rPr>
      <t xml:space="preserve"> INVESTICE - "Autobusová zastávka u Jurenků v části Březná".</t>
    </r>
  </si>
  <si>
    <t>Silnice</t>
  </si>
  <si>
    <t>Silnice = KOMUNIKACE včetně jejich součástí - CHODNÍKY, AUTOBUSOVÉ ZASTÁVKY</t>
  </si>
  <si>
    <t>CYKLOSTEZKA - pořízení DDHM - drobný hmotný dlouhodobý majetek (3-40.tis.Kč) - kamerový systém s bateriovým boxem.</t>
  </si>
  <si>
    <t>CYKLOSTEZKA - telefon kamera.</t>
  </si>
  <si>
    <t>INVESTICE - "Cyklostezka Štíty-Březná".</t>
  </si>
  <si>
    <t>Ostatní záležitosti pozemních komunikací</t>
  </si>
  <si>
    <t>Ostatní záležitosti pozemních komunikací = CYKLOSTEZKA</t>
  </si>
  <si>
    <t>AUTOBUSOVÁ DOPRAVA - příspěvek na zajištění dopravní obslužnosti Olomouckého kraje na rok 2025 (KIDSOK).</t>
  </si>
  <si>
    <t>Dopravní obslužnost veřejnými službami - linková</t>
  </si>
  <si>
    <t>Dopravní obslužnost veřejnými službami - linková = AUTOBUSOVÁ DOPRAVA</t>
  </si>
  <si>
    <t>Platy zaměst. v pr.poměru vyjma zaměst. na služ.m.</t>
  </si>
  <si>
    <t>PITNÁ VODA - mzdové výdaje - plat zaměstnance vodního hospodářství - včetně odměn.</t>
  </si>
  <si>
    <t>Povinné poj.na soc.zab.a přísp.na st.pol.zaměstnan</t>
  </si>
  <si>
    <t>PITNÁ VODA - mzdové výdaje - sociální pojištění - za zaměstnance vodního hospodářství.</t>
  </si>
  <si>
    <t>Povinné pojistné na veřejné zdravotní pojištění</t>
  </si>
  <si>
    <t>PITNÁ VODA - mzdové výdaje - zdravotní pojištění - za zaměstnance vodního hospodářství.</t>
  </si>
  <si>
    <t>PITNÁ VODA - pořízení DDHM - drobný hmotný dlouhodobý majetek (3-40.tis.Kč).</t>
  </si>
  <si>
    <t>PITNÁ VODA - materiál - např. chlornan, vodoměry, skruže, materiál na opr. a údržbu  vodojemu, vodovod. řádů apod.</t>
  </si>
  <si>
    <t>Elektrická energie</t>
  </si>
  <si>
    <t>PITNÁ VODA - elektrická energie - ČEZ - VS 4272886700 - čerpadlo u cihelny a vodojem Štíty.</t>
  </si>
  <si>
    <t>PITNÁ VODA - PHM např. potřebné při opravách vodovodů, ....</t>
  </si>
  <si>
    <t>PITNÁ VODA - nájemné - Lesy České republiky, s.p. - pronájem pozemku (studny), pronájmy v souvislosti s opravami vodovodních přípojek apod.</t>
  </si>
  <si>
    <t>Konzultační, poradenské a právní služby</t>
  </si>
  <si>
    <t>PITNÁ VODA - poradenská činnost v oblasti ŽP - pitná voda - Ing. Jaroslav Benk.</t>
  </si>
  <si>
    <t>PITNÁ VODA - školení v oblasti vodního hospodářství - pitná voda.</t>
  </si>
  <si>
    <t>Zpracování dat a služby souv. s inf. a kom.technol</t>
  </si>
  <si>
    <t>PITNÁ VODA - KOCMAN envimonitoring s.r.o. - služby serveru - monitoring - pitná voda,  Ing. Jan Rýznar - připojení k internetu - vrt.</t>
  </si>
  <si>
    <t>PITNÁ VODA - služby - např. laboratorní rozbor vody; čištění studen;  vodní zdroje - geodetické zaměření, vyhotovení různých dokumentací a hlášení; další služby na základě mandátních smluv.</t>
  </si>
  <si>
    <t>PITNÁ VODA - opravy a udržování např. potrubí, vodoměrů, vodojemu,vodovodních řádů.</t>
  </si>
  <si>
    <t>Platby daní krajům, obcím a státním fondům</t>
  </si>
  <si>
    <t>PITNÁ VODA - poplatek Státnímu fondu životního prostředí ČR za odebrané množství podzemní vody ze zdroje odběru Prameniště Heroltice - Buková Hora; Prameniště Heroltice - Nad Autokempem; Studna - vrt ST 2.</t>
  </si>
  <si>
    <t>Nespecifikované rezervy</t>
  </si>
  <si>
    <t>PITNÁ VODA - rezerva na obnovu majetku - vodovody.</t>
  </si>
  <si>
    <t>PITNÁ VODA - vyúčtování vodného - vratky přeplatků minulých let (= roku 2024).</t>
  </si>
  <si>
    <t xml:space="preserve">INVESTICE - DHM - "Kamerový systém" - vrt Štíty - pitná voda.   </t>
  </si>
  <si>
    <t>Stroje, přístroje a zařízení</t>
  </si>
  <si>
    <r>
      <t xml:space="preserve">V roce 2025 nerozpočtováno. Rok 2024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"Fotovoltaika" - vodní vrt - pitná voda (vazba na účet 022 - technologie).</t>
    </r>
  </si>
  <si>
    <t>Pitná voda = VEŘEJNÉ VODOVODY, zdroje pitné vody, VODOJEM</t>
  </si>
  <si>
    <t>ČOV a kanalizace - mzdové výdaje - plat zaměstnance vodního hospodářství - včetně odměn.</t>
  </si>
  <si>
    <t>ČOV a kanalizace - mzdové výdaje - sociální pojištění - za zaměstnance vodního hospodářství.</t>
  </si>
  <si>
    <t>ČOV a kanalizace - mzdové výdaje - zdravotní pojištění - za zaměstnance vodního hospodářství.</t>
  </si>
  <si>
    <t>Ochranné pomůcky</t>
  </si>
  <si>
    <t>ČOV a kanalizace - ochranné pomůcky pro pracovníky MH využité v souvislosti s pracemi na ČOV nebo kanalizaci -  např. pracovní rukavice, holinky.</t>
  </si>
  <si>
    <t>ČOV a kanalizace - pořízení DDHM - drobný hmotný dlouhodobý majetek (3-40.tis.Kč).</t>
  </si>
  <si>
    <t>ČOV a kanalizace - materiál na opravy a údržbu kanalizace a ČOV.</t>
  </si>
  <si>
    <t>Studená voda včetně stoč. a popl.za odvod dešť.vod</t>
  </si>
  <si>
    <t xml:space="preserve">ČOV a kanalizace - aktivace - vyúčtování vodného a stočného na ČOV. </t>
  </si>
  <si>
    <t>ČOV a kanalizace - elektrická energie - ČEZ - VS 4272886700 - odběrné místo 0002232550 - Říční 9000 - ČOV; přečerpávací stanice ČOV - VS 4702950700.</t>
  </si>
  <si>
    <t>ČOV a kanalizace - PHM např. do centrály ČOV.</t>
  </si>
  <si>
    <t>ČOV a kanalizace - dobíjení kreditu - HLÁSIČ PORUCH - přečerpávací stanice odpadních vod.</t>
  </si>
  <si>
    <t>ČOV a kanalizace - např. nájem techniky potřebné při opravách a udřžbě kanalizace a ČOV.</t>
  </si>
  <si>
    <t>ČOV a kanalizace - poradenská činnost v oblasti ŽP - ČOV - Ing. Jaroslav Benk.</t>
  </si>
  <si>
    <t>ČOV a kanalizace -  školení v oblasti vodního hospodářství - ČOV.</t>
  </si>
  <si>
    <t>ČOV a kanalizace - KOCMAN envimonitoring s.r.o. - služby serveru - monitoring - ČOV, Ing. Jan Rýznar - připojení k internetu - ČOV.</t>
  </si>
  <si>
    <t>ČOV a kanalizace - služby - např. rozbory kaly, revize ČOV, servis.prohlídka dmychadel, čištění kanalizace, práce prov. fekálem, …</t>
  </si>
  <si>
    <t xml:space="preserve">ČOV a kanalizace - opravy a udržování ČOV a kanalizace.  </t>
  </si>
  <si>
    <t>ČOV a kanalizace - rezerva na obnovu majetku - kanalizace.</t>
  </si>
  <si>
    <t>INVESTICE - DHM - "Kamerový systém" - ČOV.</t>
  </si>
  <si>
    <r>
      <t xml:space="preserve">V roce 2025 nerozpočtováno. Rok 2024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"Fotovoltaika" - ČOV (vazba na účet 022 - technologie)..</t>
    </r>
  </si>
  <si>
    <t>Odvádění a čištění odpadn. vod a nakládání s kaly = ČOV, kanalizace, septiky</t>
  </si>
  <si>
    <t>Všeobecná hospodářská správa j.n. - dočasně nezařazené neinvestiční výdaje - rezerva na neinvestiční výdaje § 2xxx.</t>
  </si>
  <si>
    <t>Všeobecná hospodářská správa j.n. - dočasně nezařazené INVESTIČNÍ výdaje - rezerva na INVESTIČNÍ výdaje § 2xxx.</t>
  </si>
  <si>
    <t>Všeobecná hospodářská správa jinde nezařazená</t>
  </si>
  <si>
    <t>Všeobecná hospodářská správa j.n. = REZERVY na výdaje § 2xxx</t>
  </si>
  <si>
    <t>MŠ Štíty - materiál na opravy v MŠ Štíty.</t>
  </si>
  <si>
    <t>MŠ Štíty - služby pro MŠ Štíty - např. práce pracovníků MH.</t>
  </si>
  <si>
    <t>MŠ Štíty - opravy a udržování MŠ Štíty.</t>
  </si>
  <si>
    <t>Mateřské školy</t>
  </si>
  <si>
    <t>Mateřské školy = MŠ Štíty</t>
  </si>
  <si>
    <r>
      <t xml:space="preserve">V roce 2025 nerozpočtováno. Rok 2024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OPP - rukavice použité při opravách v ZŠ Štíty.</t>
    </r>
  </si>
  <si>
    <t>ZŠ Štíty - materiál na opravy ZŠ Štíty vč. materiálu na opravu střechy a fasády ZŠ Štíty (družina).</t>
  </si>
  <si>
    <t>ZŠ Štíty - PHM související s opravami ZŠ Štíty.</t>
  </si>
  <si>
    <t>ZŠ Štíty - pronájem např. lešení, omítačky apod.</t>
  </si>
  <si>
    <t>ZŠ Štíty -  služby pro ZŠ Štíty - např. práce pracovníků MH.</t>
  </si>
  <si>
    <t>ZŠ Štíty - opravy a udržování ZŠ Štíty vč. opravy střechy a fasády ZŠ Štíty (družina).</t>
  </si>
  <si>
    <r>
      <t xml:space="preserve">V roce 2025 nerozpočtováno. Rok 2024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"Fotovoltaika" -  ZŠ Štíty-tělocvična (vazba na účet 021).</t>
    </r>
  </si>
  <si>
    <r>
      <t xml:space="preserve">V roce 2025 nerozpočtováno. Rok 2024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"Fotovoltaika" -  ZŠ Štíty-tělocvična (vazba na účet 022 - technologie).</t>
    </r>
  </si>
  <si>
    <t>Základní školy</t>
  </si>
  <si>
    <t>Základní školy = ZŠ Štíty</t>
  </si>
  <si>
    <t>Neinvestiční příspěvky zřízeným příspěvkovým organ</t>
  </si>
  <si>
    <t>ZŠ a MŠ Štíty - příspěvek na provoz ZŠ  a MŠ od zřizovatele = 4.100.000,- Kč / rok.</t>
  </si>
  <si>
    <r>
      <t xml:space="preserve">Neinvest.transfery zřízeným příspěvkovým organizacím  </t>
    </r>
    <r>
      <rPr>
        <b/>
        <sz val="9"/>
        <color rgb="FF000000"/>
        <rFont val="Times New Roman"/>
        <family val="1"/>
        <charset val="238"/>
      </rPr>
      <t>(ÚZ dle komentáře)</t>
    </r>
  </si>
  <si>
    <r>
      <t xml:space="preserve">ZŠ a MŠ Štíty - neinvestiční dotace - průtokový transfer pro ZŠ a MŠ Štíty </t>
    </r>
    <r>
      <rPr>
        <sz val="9.5"/>
        <rFont val="Times New Roman"/>
        <family val="1"/>
        <charset val="238"/>
      </rPr>
      <t>na realizaci projetku</t>
    </r>
    <r>
      <rPr>
        <sz val="10"/>
        <rFont val="Times New Roman"/>
        <family val="1"/>
        <charset val="238"/>
      </rPr>
      <t xml:space="preserve"> "Příspěvky na obědy do škol v Olomouckém kraji"- podíly z rozpočtu kraje: 26.176,50 Kč (ÚZ 144 5 00954), 6.270,10 Kč (ÚZ 144 1 00880) a 30.254,40 Kč (ÚZ 144 5 00881). </t>
    </r>
  </si>
  <si>
    <t>Ostatní záležitosti základního vzdělání</t>
  </si>
  <si>
    <t>Ostatní záležitosti základního vzdělání = Základní škola a Mateřská škola Štíty</t>
  </si>
  <si>
    <t>KNIHOVNA - mzdové výdaje - platy knihovnice + uklízečky v knihovně ve Štítech - včetně odměn.</t>
  </si>
  <si>
    <t>Ostatní osobní výdaje</t>
  </si>
  <si>
    <t>KNIHOVNA - mzdové výdaje - dohody mimo pracovní poměr.</t>
  </si>
  <si>
    <t>KNIHOVNA - mzdové výdaje - sociální pojištění - za zaměstnance knihovny Štíty - knihovnice + uklízečka.</t>
  </si>
  <si>
    <t>KNIHOVNA - mzdové výdaje - zdravotní pojištění - za zaměstnance knihovny Štíty - knihovnice + uklízečka.</t>
  </si>
  <si>
    <t>Léky a zdravotnický materiál</t>
  </si>
  <si>
    <t>KNIHOVNA - vybavení lekárničky.</t>
  </si>
  <si>
    <t>KNIHOVNA - nákup knižních fondů - nákup knih a časopisů - celkem = 55.000,- Kč, z toho knihy pro knihovnu ve Štítech = 50.000,- Kč, časopisy pro knihovnu ve Štítech = 10.000,- Kč.</t>
  </si>
  <si>
    <t>KNIHOVNA - nákup zejména spotřebního materiálu pro knihovnu.</t>
  </si>
  <si>
    <t>KNIHOVNA - aktivace - vyúčtování vodného a stočného za knihovnu.</t>
  </si>
  <si>
    <t>Plyn</t>
  </si>
  <si>
    <t>KNIHOVNA - plyn - ČEZ - VS 7343242900 - odběrné místo nám. Míru 12 - KNIHOVNA.</t>
  </si>
  <si>
    <t>KNIHOVNA - el.energie - ČEZ - VS 7317865500 - odběrné místo nám. Míru 12 - KNIHOVNA.</t>
  </si>
  <si>
    <t>KNIHOVNA - poštovné - činnost knihoven, např. odeslání odměn apod.</t>
  </si>
  <si>
    <t>KNIHOVNA - telefon - mobil.</t>
  </si>
  <si>
    <t>KNIHOVNA - např. podíl na financování provozu regionálního serveru pro knihovnický systém, roční poplatek - doména knihovnastity.cz.</t>
  </si>
  <si>
    <t>KNIHOVNA - služby související s činností kninovny.</t>
  </si>
  <si>
    <t>KNIHOVNA - opravy a údržba souvisíjící s knihovnou-</t>
  </si>
  <si>
    <t>KNIHOVNA - cestovné knihovnice.</t>
  </si>
  <si>
    <t>KNIHOVNA - např. pohoštění při setkání knihovníků.</t>
  </si>
  <si>
    <t>KNIHOVNA - členský příspěvek na rok 2025 (SKIP - Svaz knihovníků a informačních pracovníků).</t>
  </si>
  <si>
    <t>Ostatní neinvestiční transfery fyzickým osobám</t>
  </si>
  <si>
    <t>KNIHOVNA - stravenkový paušál - knihovnice.</t>
  </si>
  <si>
    <t>Činnosti knihovnické = KNIHOVNA</t>
  </si>
  <si>
    <t>KULTURA - mzdové výdaje - odměny - dohody mimo pracovní poměr - správci KD, úklid KD, kronika, zvukař na kulturní akce, moderátorka kulturních akcí.</t>
  </si>
  <si>
    <t>Odměny za užití duševního vlastnictví</t>
  </si>
  <si>
    <t xml:space="preserve">KULTURA - odměny za užití duševního vlastnictví - OSA (případně jiný správce práv) - autorská odměna; odměny umělcům a jejich zástupcům (uměleckým agenturám) za vystoupení. Poznámka: vstupenky na představení však patří na p. 5169. 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</si>
  <si>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OPP na kulturní akci.</t>
    </r>
  </si>
  <si>
    <t>KULTURA - pořízení DDHM - drobný hmotný dlouhodobý majetek (3-40.tis.Kč).</t>
  </si>
  <si>
    <t>KULTURA - drobný materiál do kulturních domů, drobný materiál pro kronikáře, materiál na opravy a údržbu KD, materiál potřebný na zajištění kulturních akcí apod. vč. tisku letáků, plakátů vč. materiálu na opravu jímací soustavy (hromosvody) KD Štíty, ….</t>
  </si>
  <si>
    <t>KULTURA - aktivace - vyúčtování vodného a stočného KD.</t>
  </si>
  <si>
    <t>KULTURA - el.energie - ČEZ - odběrná místa KD Štíty, KD Heroltice, KD Březná.</t>
  </si>
  <si>
    <t>Pevná paliva</t>
  </si>
  <si>
    <t>KULTURA - uhlí do KD.</t>
  </si>
  <si>
    <t>KULTURA - PHM.</t>
  </si>
  <si>
    <t>KULTURA - pronájem pódia, laviček, chemického WC, atrakcí pro děti apod. na pořádané kulturní akce, apod.</t>
  </si>
  <si>
    <t>KULTURA - Ing. Jan Rýznar - připojení k internetu - KD Štíty.</t>
  </si>
  <si>
    <t>KULTURA - služby - např. revize komínů, hromosvodů v KD, praní ubrusů, vstupenky na kulturní vystoupení, ozvučení akcí, výlep plakátů, zdravotnícký dozor apod., ostatní služby související s KD a kulturními akcemi vč. služeb v souvislosti s opravami KD Štíty.</t>
  </si>
  <si>
    <t>KULTURA - opravy a udržování kulturních domů vč. opravy jímací soustavy (hromosvody) KD Štíty.</t>
  </si>
  <si>
    <t>KULTURA - pohoštění související s kulturními akcemi - náklady na reprezentaci.</t>
  </si>
  <si>
    <t>KULTURA - drobné dary účinkujícím na kulturních akcích apod.</t>
  </si>
  <si>
    <r>
      <t>INVESTICE - "Fotovoltaika" - KD Heroltice (vazba na účet 021 - Tzh budovy)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238"/>
      </rPr>
      <t xml:space="preserve"> INVESTICE - "Plynoinstalace pro KD Heroltice" </t>
    </r>
  </si>
  <si>
    <t>INVESTICE - "Fotovoltaika" - KD Heroltice (vazba na účet 022 - technologie).</t>
  </si>
  <si>
    <t xml:space="preserve">Ostatní záležitosti kultury = KULTURA - KULTURNÍ DOMY A KULTURNÍ AKCE </t>
  </si>
  <si>
    <t>PAMÁTKY MÍSTNÍHO VÝZNAMU - materiál na opravy památek.</t>
  </si>
  <si>
    <t>PAMÁTKY MÍSTNÍHO VÝZNAMU - služby související s opravami památek.</t>
  </si>
  <si>
    <t>PAMÁTKY MÍSTNÍHO VÝZNAMU - opravy a udržování památek.</t>
  </si>
  <si>
    <t>Poříz.,zach.a obnova hodnot MK, nár. a hist.pověd. = PAMÁTKY MÍSTNÍHO VÝZNAMU, které nejsou vyhlášeny za kulturní památky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</si>
  <si>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práce MH (kostel).</t>
    </r>
  </si>
  <si>
    <t>Neinv.transfery církvím a naboženským společnostem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</si>
  <si>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finanční dar Římskokatolické farnosti Štíty - výtěžek z dobrovolného vstupného z koncertu pořádaného 9.8.2024 městem Štíty v kostele ve Štítech. </t>
    </r>
  </si>
  <si>
    <t>Ostatní zál.ochrany památek a péče o kult.dědictví</t>
  </si>
  <si>
    <t>Ostatní zál.ochrany památek a péče o kult.dědictví = KOSTEL</t>
  </si>
  <si>
    <t>ROZHLAS a TELEVIZE - služby - poplatky za rozhlas a televizi.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</si>
  <si>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oprava veřejného rozhlasu.</t>
    </r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</si>
  <si>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INVESTICE - "Realizace rozhlasového a varovného systému Města Štíty".</t>
    </r>
  </si>
  <si>
    <t>Rozhlas a televize</t>
  </si>
  <si>
    <t>Rozhlas a televize = ROZHLAS vč. místního veřejného rozhlasu a TELEVIZE</t>
  </si>
  <si>
    <t>SPOZ - mzdové výdaje - odměny.</t>
  </si>
  <si>
    <t>SPOZ - nákup především spotřebního materiálu - např. pamětní knihy, fixy, pozvánky na vítání občánků + květiny.</t>
  </si>
  <si>
    <t>SPOZ - služby - např. video a fotoslužby - vítání občánků.</t>
  </si>
  <si>
    <t>SPOZ - Pohoštění</t>
  </si>
  <si>
    <t>SPOZ - věcné dary na vítání nových občánků, dárkové balíčky k životním výročím.</t>
  </si>
  <si>
    <t>Ostatní záležitosti kultury,církví a sděl.prostř.</t>
  </si>
  <si>
    <t xml:space="preserve">Ostatní záležitosti kultury,církví a sděl.prostř. = SPOZ (sbor pro občanské záležitosti) </t>
  </si>
  <si>
    <t>TĚLOVÝCHOVA - mzdové výdaje - dohody mimo pracovní poměr - správa a údržba sportovního areálu + sokolovna.</t>
  </si>
  <si>
    <t>TĚLOVÝCHOVA - pořízení DDHM - drobný hmotný dlouhodobý majetek (3-40.tis.Kč).</t>
  </si>
  <si>
    <t>TĚLOVÝCHOVA -  nákup materiálu na zajištění sportovních akcí a závodů vč. tisku letáků a plakátů; materiál na péči o sportoviště apod.</t>
  </si>
  <si>
    <t>TĚLOVÝCHOVA - aktivace - vyúčtování vodného a stočného SOKOLOVNA.</t>
  </si>
  <si>
    <t>TĚLOVÝCHOVA - plyn - ČEZ - VS 7074030300 - odběrné místo Sportovní 2222/1 - hřiště.</t>
  </si>
  <si>
    <t>TĚLOVÝCHOVA - el.energie - ČEZ - VS 4827056400 - odběrné místo Sportovní 2222/1 - hřiště.</t>
  </si>
  <si>
    <t>TĚLOVÝCHOVA - uhlí - SOKOLOVNA.</t>
  </si>
  <si>
    <t>TĚLOVÝCHOVA - telefonní linka 724 370 868 výtah ve sportovní hale.</t>
  </si>
  <si>
    <t>TĚLOVÝCHOVA -  zajištění konání sportovních akcí a závodů; služby - péče o sportoviště - např. - regenerace travní plochy, pískování apod. a služby související s opravami.</t>
  </si>
  <si>
    <t>TĚLOVÝCHOVA - oprava a údržba sporotvišt.</t>
  </si>
  <si>
    <t>TĚLOVÝCHOVA - např. ceny do turnajů.</t>
  </si>
  <si>
    <t>TĚLOVÝCHOVA - TJ SOKOL Štíty, spolek - neinvestiční dotace na činnost TJ Sokol Štíty v roce 2025 ve výši 450.000,- Kč.</t>
  </si>
  <si>
    <t>Ostatní sportovní činnost</t>
  </si>
  <si>
    <t>Ostatní sportovní činnost = TĚLOVÝCHOVA ((TJ SOKOL ŠTÍTY, spolek; Sportovní klub Štíty; sportoviště)</t>
  </si>
  <si>
    <t>VOLNÝ ČAS DĚTÍ A MLÁDEŽE - pořízení DDHM - drobný hmotný dlouhodobý majetek (3-40.tis.Kč).</t>
  </si>
  <si>
    <t>VOLNÝ ČAS DĚTÍ A MLÁDEŽE - nákup materiálu na opravu a údržbu dětských hřišť.</t>
  </si>
  <si>
    <t>VOLNÝ ČAS DĚTÍ A MLÁDEŽE - telefonní linka 724 245 531 kamera hřiště ul. Okružní.</t>
  </si>
  <si>
    <t>VOLNÝ ČAS DĚTÍ A MLÁDEŽE - např. revize dětských hřišť.</t>
  </si>
  <si>
    <t>VOLNÝ ČAS DĚTÍ A MLÁDEŽE - oprava a údržba dětských hřišť.</t>
  </si>
  <si>
    <t>VOLNÝ ČAS DĚTÍ A MLÁDEŽE - odměny do výtvarné soutěže.</t>
  </si>
  <si>
    <t>VOLNÝ ČAS DĚTÍ A MLÁDEŽE - Junák - český skaut, spolek - finanční dar na činnost skautského oddílu Hledači Štíty v roce 2025.</t>
  </si>
  <si>
    <t>Platby daní státnímu rozpočtu</t>
  </si>
  <si>
    <r>
      <t>V roce 2025 nerozpočtováno. Rok 2024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odvod za odnětí zemědělské půdy ze ZPF - Sportovní a dětské hřiště Štíty, Okružní ulice.</t>
    </r>
  </si>
  <si>
    <t>INVESTICE - "Sportovní hřiště s přístupovým chodníkem v areálu ZŠ a MŠ Štíty, Školní 98".</t>
  </si>
  <si>
    <t>Využití volného času dětí a mládeže</t>
  </si>
  <si>
    <t>Využití volného času dětí a mládeže = VOLNÝ ČAS DĚTÍ A MLÁDEŽE (dětská hřiště, volnočasové aktivity dětí a mládeže)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</si>
  <si>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dárkové balíčky - výstava německých ovčáků pořádaná  Moravskoslezským kynologickým svazem, základní organizace KK Heroltice.</t>
    </r>
  </si>
  <si>
    <t>Ostatní zájmová činnost a rekreace</t>
  </si>
  <si>
    <t>Ostatní zájmová činnost a rekreace = VOLNOČASOVÁ ZÁJMOVÁ SDRUŽENÍ (chovatelé, myslivci apod.)</t>
  </si>
  <si>
    <t>ZDRAVOTNÍ STŘEDISKO - mzdové výdaje - plat zaměstnance za úklid - včetně odměn.</t>
  </si>
  <si>
    <t>ZDRAVOTNÍ STŘEDISKO - mzdové výdaje - sociální pojištění - za zaměstnance na zdravotním středisku.</t>
  </si>
  <si>
    <t>ZDRAVOTNÍ STŘEDISKO - mzdové výdaje - zdravotní pojištění - za zaměstnance na zdravotním středisku.</t>
  </si>
  <si>
    <t xml:space="preserve">ZDRAVOTNÍ STŘEDISKO - materiál - např. dezinfekční prostředky, čistící prostředky, materiál na opravy a údržbu zdrav.střediska atd. </t>
  </si>
  <si>
    <t>ZDRAVOTNÍ STŘEDISKO - aktivace - vyúčtování vodného a stočného.</t>
  </si>
  <si>
    <t>Teplo</t>
  </si>
  <si>
    <t>ZDRAVOTNÍ STŘEDISKO - ZS nám. Míru 57 - dodávka tepla.</t>
  </si>
  <si>
    <t>ZDRAVOTNÍ STŘEDISKO - el.energie - ČEZ - VS 4272886700 - odběrná místa doktoři na zdravotním středisku.</t>
  </si>
  <si>
    <t>ZDRAVOTNÍ STŘEDISKO - služby - revize - komínů, výtahů, hromosvodů, úklidové práce atd.</t>
  </si>
  <si>
    <t>ZDRAVOTNÍ STŘEDISKO - opravy a udržování na zdravotním středisku.</t>
  </si>
  <si>
    <t>ZDRAVOTNÍ STŘEDISKO - stravenkový paušál - uklizečka na ZDRAVOTNÍM STŘEDISKU.</t>
  </si>
  <si>
    <t>ZDRAVOTNÍ STŘEDISKO - vratky přeplatků z vyúčtování služeb (odhad).</t>
  </si>
  <si>
    <t>Ostatní zdravotnická zaříz.a služby pro zdravot. = ZDRAVOTNÍ STŘEDISKO</t>
  </si>
  <si>
    <t>BYTOVÉ HOSPODÁŘSTVÍ - mzdové výdaje - plat zaměstnance BH - včetně odměn.</t>
  </si>
  <si>
    <t>BYTOVÉ HOSPODÁŘSTVÍ - mzdové výdaje - sociální pojištění - za zaměstnance BH.</t>
  </si>
  <si>
    <t>BYTOVÉ HOSPODÁŘSTVÍ - mzdové výdaje - zdravotní pojištění - za zaměstnance BH.</t>
  </si>
  <si>
    <t>BYTOVÉ HOSPODÁŘSTVÍ - nákup materiálu - zejména stavební materiál na opravy a údržbu bytů. Rok 2025: zejména Crhov 100.</t>
  </si>
  <si>
    <t>BYTOVÉ HOSPODÁŘSTVÍ - aktivace - vyúčtování vodného a stočného BH.</t>
  </si>
  <si>
    <t>BYTOVÉ HOSPODÁŘSTVÍ - BH č.p. 41, č.p. 42, č.p. 231., č.p. 232 - dodávka tepla.</t>
  </si>
  <si>
    <t>BYTOVÉ HOSPODÁŘSTVÍ - plyn - ČEZ -  odběrná místa byty Města Štíty.</t>
  </si>
  <si>
    <t>BYTOVÉ HOSPODÁŘSTVÍ - el.energie - ČEZ -  odběrná místa byty Města Štíty.</t>
  </si>
  <si>
    <t>BYTOVÉ HOSPODÁŘSTVÍ - uhlí na č.p. 5.</t>
  </si>
  <si>
    <t>BYTOVÉ HOSPODÁŘSTVÍ - PHM.</t>
  </si>
  <si>
    <t>BYTOVÉ HOSPODÁŘSTVÍ - odměna SIPO.</t>
  </si>
  <si>
    <t>BYTOVÉ HOSPODÁŘSTVÍ - Bytové družstvo - úhrady dle nájemních smluv - nájemné (28.577,- Kč x 12 měsíců = 342.924,- Kč).</t>
  </si>
  <si>
    <t>BYTOVÉ HOSPODÁŘSTVÍ - služby - např. revize - komínů, hromosvodů; úhrady za služby provedené v bytech - zejména práce provedené pracovníky MH.</t>
  </si>
  <si>
    <t>BYTOVÉ HOSPODÁŘSTVÍ - opravy a údržba vč. opravy bytů. Rok 2025: zejména oprava bytu v Crhově.</t>
  </si>
  <si>
    <t>Poskytnuté náhrady</t>
  </si>
  <si>
    <t>BYTOVÉ HOSPODÁŘSVTÍ - Bytové družstvo - úhrady dle nájemních smluv - služby (12.178,- Kč x 12 měsíců = 146.136,- Kč).</t>
  </si>
  <si>
    <t>Ostatní výdaje související s neinvestičními nákupy</t>
  </si>
  <si>
    <r>
      <t xml:space="preserve">BYTOVÉ HOSPODÁŘSTVÍ - Spol.vlastníků domu 235 - fond oprav </t>
    </r>
    <r>
      <rPr>
        <sz val="9"/>
        <rFont val="Times New Roman"/>
        <family val="1"/>
        <charset val="238"/>
      </rPr>
      <t>(12 x 3.012,- Kč)</t>
    </r>
    <r>
      <rPr>
        <sz val="10"/>
        <rFont val="Times New Roman"/>
        <family val="1"/>
        <charset val="238"/>
      </rPr>
      <t xml:space="preserve"> a záloha na služby </t>
    </r>
    <r>
      <rPr>
        <sz val="9"/>
        <rFont val="Times New Roman"/>
        <family val="1"/>
        <charset val="238"/>
      </rPr>
      <t xml:space="preserve">(12 x 870,- Kč), </t>
    </r>
    <r>
      <rPr>
        <sz val="10"/>
        <rFont val="Times New Roman"/>
        <family val="1"/>
        <charset val="238"/>
      </rPr>
      <t>celkem 46.584,- Kč.</t>
    </r>
  </si>
  <si>
    <t>BYTOVÉ HOSPODÁŘSVTÍ - vyúčtování služeb BH - vratky přeplatků  BH (předpoklad).</t>
  </si>
  <si>
    <r>
      <t>INVESTICE - "Nový byt č.p. 7 o velikosti 1+1"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238"/>
      </rPr>
      <t xml:space="preserve"> INVESTICE - "Podíl bytového domu č.p. 42 od Antonína Knápka".</t>
    </r>
  </si>
  <si>
    <t>Bytové hospodářství = BYTY Města Štíty</t>
  </si>
  <si>
    <t>NEBYTOVÉ HOSPODÁŘSTVÍ - pořízení DDHM - drobný hmotný dlouhodobý majetek (3-40.tis.Kč).</t>
  </si>
  <si>
    <t xml:space="preserve">NEBYTOVÉ HOSPODÁŘSTVÍ - nákup materiálu - zejména stavební materiál na opravu Crhov 100. </t>
  </si>
  <si>
    <t>NEBYTOVÉ HOSPODÁŘSTVÍ - aktivace - vyúčtování vodného a stočného NBH.</t>
  </si>
  <si>
    <t>NEBYTOVÉ HOSPODÁŘSTVÍ - teplo - č.p. 41,42 - + COOP KONZUM, družstvo (dříve JEDNOTA).</t>
  </si>
  <si>
    <t>NEBYTOVÉ HOSPODÁŘSTVÍ - plyn - ČEZ -  odběrná místa nebytových prostor Města Štíty.</t>
  </si>
  <si>
    <t>NEBYTOVÉ HOSPODÁŘSTVÍ - el.energie - ČEZ -  odběrná místa nebytových prostor Města Štíty.</t>
  </si>
  <si>
    <t>NEBYTOVÉ HOSPODÁŘSTVÍ - PHM.</t>
  </si>
  <si>
    <t>NEBYTOVÉ HOSPODÁŘSTVÍ - nájemné - např. pronájem čerpadla a hadic - NBH (Crhov 100), apod.</t>
  </si>
  <si>
    <t xml:space="preserve">NEBYTOVÉ HOSPODÁŘSTVÍ - služby - např. revize - komínů, hromosvodů;  úhrady za služby provedené v nebytových prostorech - zejména práce provedené pracovníky MH vč. služeb souvisejích s opravou Crhov 100. </t>
  </si>
  <si>
    <t>NEBYTOVÉ HOSPODÁŘSTVÍ - opravy a udržování nebytových prostor vč. oprav Crhov 100.</t>
  </si>
  <si>
    <t>NEBYTOVÉ HOSPODÁŘSVTÍ - vyúčtování služeb NBH - vratky přeplatků  NBH (předpoklad).</t>
  </si>
  <si>
    <t>INVESTICE - ,,Tepelné čerpadlo č.p.100 Crhov".</t>
  </si>
  <si>
    <t>Nebytové hospodářství = nebytové prostory Města Štíty</t>
  </si>
  <si>
    <t>VEŘEJNÉ OSVĚTLENÍ - nákup materiálu na opravu veřejného osvětlení.</t>
  </si>
  <si>
    <t>VEŘEJNÉ OSVĚTLENÍ - el.energie - ČEZ -  odběrná místa veřejného osvětlení Města Štíty.</t>
  </si>
  <si>
    <t>VEŘEJNÉ OSVĚTLENÍ - nájemné - např. pronájem vysokozdvižné plošiny v souvislosti s opravami veřejného osvětlení.</t>
  </si>
  <si>
    <t>VEŘEJNÉ OSVĚTLENÍ - služby - např. služby pracovníků MH, manipulace s plošinou v souvislosti s opravami veřejného osvětlení.</t>
  </si>
  <si>
    <t>VEŘEJNÉ OSVĚTLENÍ - opravy a údržba veřejného osvětlení.</t>
  </si>
  <si>
    <t>Nájemné za nájem s právem koupě</t>
  </si>
  <si>
    <t>VEŘEJNÉ OSVĚTLENÍ - pronájem svítidel veřejného osvětlení.</t>
  </si>
  <si>
    <t>INVESTICE - "VO Heroltice".</t>
  </si>
  <si>
    <t>Veřejné osvětlení</t>
  </si>
  <si>
    <t>Veřejné osvětlení = VEŘEJSNÉ OSVĚTLENÍ</t>
  </si>
  <si>
    <t>POHŘEBNICTVÍ - materiál na opravu a údržbu hřbitovů. vč. materiálu na opravu hřbitovní zdi ve Štítech.</t>
  </si>
  <si>
    <t>POHŘEBNICTVÍ - aktivace - vyúčtování vodného a stočného hřbitovy.</t>
  </si>
  <si>
    <t>POHŘEBNICTVÍ - služby - zejména práce pracovíku MH - např. sečení trávy, vývoz hřbitov.vleku vč. služeb souvisejících s opravou hřbitovní zdi ve Štítech.</t>
  </si>
  <si>
    <t>POHŘEBNICTVÍ - zejména opravy hřbitovní zdi ve Štítech.</t>
  </si>
  <si>
    <t>Výdaje na náhrady za nezpůsobenou újmu</t>
  </si>
  <si>
    <t xml:space="preserve">POHŘEBNICTVÍ - výdaje na pohřby zesnulých, o které se nemá kdo postarat. </t>
  </si>
  <si>
    <t>Pohřebnictví = HŘBITOVY</t>
  </si>
  <si>
    <t>INŽENÝRSKÉ SÍTĚ - poplatek za registraci v projektu DTMka.cz a užívání systému AGIS - digitalizace dat.</t>
  </si>
  <si>
    <r>
      <t>V roce 2025 nerozpočtováno. Rok 2024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poplatek za registraci v projektu DTMka.cz a užívání systému AGIS - digitalizace dat.</t>
    </r>
  </si>
  <si>
    <t>INVESTICE - "Inženýrské sítě k RD" - část Pod Petrovem.</t>
  </si>
  <si>
    <t>Výstavba a údržba místních inženýrských sítí = INŽENÝRSKÉ SÍTĚ</t>
  </si>
  <si>
    <t>MÍSTNÍ HOSPODÁŘSTVÍ - mzdové výdaje - platy zaměstnanců MH - včetně odměn.</t>
  </si>
  <si>
    <t>MÍSTNÍ HOSPODÁŘSTVÍ - mzdové výdaje - dohody mimo pracovní poměr.</t>
  </si>
  <si>
    <t>MÍSTNÍ HOSPODÁŘSTVÍ - mzdové výdaje - sociální pojištění - za zaměstnance MH.</t>
  </si>
  <si>
    <t>MÍSTNÍ HOSPODÁŘSTVÍ - mzdové výdaje - zdravotní pojištění - za zaměstnance MH.</t>
  </si>
  <si>
    <t>MÍSTNÍ HOSPODÁŘSTVÍ - OPP pro pracovníky MH -  např. pracovní rukavice, pracovní oděv a obuv.</t>
  </si>
  <si>
    <t>MÍSTNÍ HOSPODÁŘSTVÍ - vybavení lekárničky - MH.</t>
  </si>
  <si>
    <t>MÍSTNÍ HOSPODÁŘSTVÍ - pořízení DDHM - drobný hmotný dlouhodobý majetek (3-40.tis.Kč) - např. různé nářadí.</t>
  </si>
  <si>
    <t>MÍSTNÍ HOSPODÁŘSTVÍ - nákup materiálu potřebného pro výkon pracovníků MH -  např. různé nařadí, materiál na opravy MH, apod..</t>
  </si>
  <si>
    <t>MÍSTNÍ HOSPODÁŘSTVÍ - aktivace - vyúčtování vodného a stočného - např. dílny, chata Pastviny.</t>
  </si>
  <si>
    <t>MÍSTNÍ HOSPODÁŘSTVÍ - plyn - ČEZ -  odběrné místo VS 7075162500 - dílny č.p. 239 Štíty.</t>
  </si>
  <si>
    <t>MÍSTNÍ HOSPODÁŘSTVÍ - el.energie - ČEZ -  odběrná místa - dílny č.p. 239 Štíty, chata Pastviny, Heroltice,  Řáholec Březná, klubovna Březná.</t>
  </si>
  <si>
    <t>MÍSTNÍ HOSPODÁŘSTVÍ - PHM - stroje MH, auto MH.</t>
  </si>
  <si>
    <t>MÍSTNÍ HOSPODÁŘSTVÍ - poštovné MH.</t>
  </si>
  <si>
    <t>MÍSTNÍ HOSPODÁŘSTVÍ - služební mobil pracovníka MH a GPS auta MH.</t>
  </si>
  <si>
    <t>MÍSTNÍ HOSPODÁŘSTVÍ - nájemné - např. Státní pozemkový fond, LINDE GAS, Würth, spol. s r.o. - ORSY systém (MH dílna).</t>
  </si>
  <si>
    <t>MÍSTNÍ HOSPODÁŘSTVÍ - školení  pracovníků MH.</t>
  </si>
  <si>
    <t xml:space="preserve">MÍSTNÍ HOSPODÁŘSTVÍ - služby - technické služby obce - MH - revize, lékařké prohlídky MH; vyhotovení geometrických plánů. </t>
  </si>
  <si>
    <t xml:space="preserve">MÍSTNÍ HOSPODÁŘSTVÍ - opravy a udržování - zejména strojů MH, MH dílny. </t>
  </si>
  <si>
    <t>MÍSTNÍ HOSPODÁŘSTVÍ - cestovné pracovníků MH.</t>
  </si>
  <si>
    <t xml:space="preserve">MÍSTNÍ HOSPODÁŘSTVÍ - nákup tuzemské elektronické dálniční známky - Ford Tranzit (CZ - 1ABP619) - MH (2.440,- Kč) + správní poplatek za návrh na vklad Vlastnictví do katastru nemovitostí.  </t>
  </si>
  <si>
    <t>MÍSTNÍ HOSPODÁŘSTVÍ - správně poplatky (MěÚ Zábřeh).</t>
  </si>
  <si>
    <t>MÍSTNÍ HOSPODÁŘSTVÍ - stravenkový paušál - zaměstnanci MH.</t>
  </si>
  <si>
    <t>MÍSTNÍ HOSPODÁŘSTVÍ - vratka kauce z roku 2024.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</si>
  <si>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koupě nemovitostí - plechová hala (HALA TONDA) + RD č.p. 84 vč. pozemků.  </t>
    </r>
  </si>
  <si>
    <t>INVESTICE - MAJETEK - DHM - např. stroje MH.</t>
  </si>
  <si>
    <t>Dopravní prostředky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</si>
  <si>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INVESTICE - DHM - automobil FORD Transit, Kombi TREND.</t>
    </r>
  </si>
  <si>
    <t>Pozemky</t>
  </si>
  <si>
    <t>Pozemky -  nákup v roce 2025.</t>
  </si>
  <si>
    <t>Komunální služby a územní rozvoj jinde nezařazené = MÍSTNÍ HOSPODÁŘSTVÍ (technické služby a majetek Města Štíty)</t>
  </si>
  <si>
    <t>OCHRANA OVZDUŠÍ - školení.</t>
  </si>
  <si>
    <t>Ostatní činnosti k ochraně ovzduší</t>
  </si>
  <si>
    <t>Ostatní činnosti k ochraně ovzduší = OCHRANA OVZDUŠÍ</t>
  </si>
  <si>
    <t>NEBEZPEČNÝ ODPAD - zejména EKOLA České Libchavy - návoz.</t>
  </si>
  <si>
    <t>Sběr a svoz nebezpečných odpadů = NEBEZPEČNÝ ODPAD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</si>
  <si>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MAJETEK - DDHM - betonové koše s popelníkem a venkovní koše s popelníkem FOXY - odpady (Nevajgluj). </t>
    </r>
  </si>
  <si>
    <r>
      <t xml:space="preserve">KOMUNÁLNÍ ODPAD - nákup zboží (za účelem dalšího prodeje) </t>
    </r>
    <r>
      <rPr>
        <sz val="10"/>
        <color theme="1"/>
        <rFont val="Symbol"/>
        <family val="1"/>
        <charset val="2"/>
      </rPr>
      <t>®</t>
    </r>
    <r>
      <rPr>
        <sz val="10"/>
        <color theme="1"/>
        <rFont val="Times New Roman"/>
        <family val="1"/>
        <charset val="238"/>
      </rPr>
      <t xml:space="preserve"> např. popelnice - odpadové hospodářství.</t>
    </r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</si>
  <si>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občerstvení na akci "Beseda o odpadech".</t>
    </r>
  </si>
  <si>
    <t>INVESTICE - "Překladiště".</t>
  </si>
  <si>
    <t>Sběr a svoz komunálních odpadů = KOMUNÁLNÍ ODPAD</t>
  </si>
  <si>
    <t>NEBEZPEČNÝ ODPAD - služby - např. ekologické využití pneu, likvidace pneu (nebezpečný odpad) - TASY s.r.o.</t>
  </si>
  <si>
    <t>Využívání a zneškodňování nebezpečných odpadů = NEBEZPEČNÝ ODPAD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</si>
  <si>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MAJETEK - DDHM - kontejnery na tříděný odpad.</t>
    </r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</si>
  <si>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nákup zboží určeného k prodeji - tašky na tříděný odpad. </t>
    </r>
  </si>
  <si>
    <t>TŘÍDĚNÝ ODPAD - nákup materiálu j.n. - např. pytle na tříděný odpad.</t>
  </si>
  <si>
    <t>TŘÍDĚNÝ ODPAD - služby - především práce pracovníků MH v souvislosti s tříděným odpadem.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</si>
  <si>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dobropis EKO-KOM, a.s.</t>
    </r>
  </si>
  <si>
    <t>Využívání a zneškodňování komunálních odpadů = TŘÍDĚNÝ ODPAD</t>
  </si>
  <si>
    <t>SKLÁDKA - nájem pozemku - zřízení sjezdu, nájezdu - skládka.</t>
  </si>
  <si>
    <t>Ostatní nakládání s odpady = SKLÁDKA</t>
  </si>
  <si>
    <t>Ostatní platy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</si>
  <si>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refundace mzdy - mimořádná událost 2024 (prevence proti povodni) - 13.09.2024 - kontrola toku řeky, Štíty (členové JSDH Štíty).</t>
    </r>
  </si>
  <si>
    <t>Ostatní povinné pojistné placené zaměstnavatelem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</si>
  <si>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refundace ZP a SP - mimořádná událost 2024 (prevence proti povodni) - 13.09.2024 - kontrola toku řeky, Štíty (členové JSDH Štíty).</t>
    </r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</si>
  <si>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MAJETEK - DDHM - plničky tandemových protipovodňových pytlů </t>
    </r>
    <r>
      <rPr>
        <i/>
        <sz val="9"/>
        <color theme="1"/>
        <rFont val="Times New Roman"/>
        <family val="1"/>
        <charset val="238"/>
      </rPr>
      <t>(prevence proti povodni)</t>
    </r>
    <r>
      <rPr>
        <i/>
        <sz val="10"/>
        <color theme="1"/>
        <rFont val="Times New Roman"/>
        <family val="1"/>
        <charset val="238"/>
      </rPr>
      <t>.</t>
    </r>
  </si>
  <si>
    <t>PREVENCE PROTI POVODNI - protipovodňové pytle 700 ks (sklad mimořádné události).</t>
  </si>
  <si>
    <r>
      <t>V roce 2025 nerozpočtováno. Rok 2024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občerstvení pro účastníky mimořádné údálosti 2024 (prevence proti povodni).</t>
    </r>
  </si>
  <si>
    <t>Protierozní, protilavinová a protipožární ochrana</t>
  </si>
  <si>
    <t>Protierozní, protilavinová a protipožární ochrana = POVODNĚ (prevence proti povodni)</t>
  </si>
  <si>
    <t>VPP - mzdové výdaje - platy zaměstnanců VPP - prostředky MĚSTA Štíty (cca 224.000,- Kč) + dotace 1-4/2025 (89.686,08 Kč).</t>
  </si>
  <si>
    <r>
      <t xml:space="preserve">VPP - mzdové výdaje - sociální pojištění - za zaměstnance VPP - </t>
    </r>
    <r>
      <rPr>
        <sz val="6"/>
        <rFont val="Times New Roman"/>
        <family val="1"/>
        <charset val="238"/>
      </rPr>
      <t xml:space="preserve">prostředky </t>
    </r>
    <r>
      <rPr>
        <sz val="10"/>
        <rFont val="Times New Roman"/>
        <family val="1"/>
        <charset val="238"/>
      </rPr>
      <t xml:space="preserve">MĚSTA Štíty (cca 55.500,- Kč) + </t>
    </r>
    <r>
      <rPr>
        <sz val="9"/>
        <rFont val="Times New Roman"/>
        <family val="1"/>
        <charset val="238"/>
      </rPr>
      <t xml:space="preserve">dotace </t>
    </r>
    <r>
      <rPr>
        <sz val="10"/>
        <rFont val="Times New Roman"/>
        <family val="1"/>
        <charset val="238"/>
      </rPr>
      <t>1-4/2025 (22.242,16 Kč).</t>
    </r>
  </si>
  <si>
    <r>
      <t xml:space="preserve">VPP - mzdové výdaje - zdravotní pojištění - za zaměstnance VPP - </t>
    </r>
    <r>
      <rPr>
        <sz val="6"/>
        <rFont val="Times New Roman"/>
        <family val="1"/>
        <charset val="238"/>
      </rPr>
      <t>prostředky</t>
    </r>
    <r>
      <rPr>
        <sz val="10"/>
        <rFont val="Times New Roman"/>
        <family val="1"/>
        <charset val="238"/>
      </rPr>
      <t xml:space="preserve"> MĚSTA Štíty (cca 20.500,- Kč) + </t>
    </r>
    <r>
      <rPr>
        <sz val="9"/>
        <rFont val="Times New Roman"/>
        <family val="1"/>
        <charset val="238"/>
      </rPr>
      <t>dotace</t>
    </r>
    <r>
      <rPr>
        <sz val="10"/>
        <rFont val="Times New Roman"/>
        <family val="1"/>
        <charset val="238"/>
      </rPr>
      <t xml:space="preserve"> 1-4/2025 (8.071,76 Kč).</t>
    </r>
  </si>
  <si>
    <t>VPP - OPP pro pracovníky VPP -  např. pracovní rukavice.</t>
  </si>
  <si>
    <t>VEŘEJNÁ ZELEŇ - pořízení DDHM - drobný hmotný dlouhodobý majetek (3-40.tis.Kč) - např. různé nářadí na údržbu veřejné zeleně.</t>
  </si>
  <si>
    <t xml:space="preserve">VEŘEJNÁ ZELEŇ a VPP - nákup materiálu j.n. - zejména na údržbu veřejné zeleně, městských ploch a materiál pro pracovníky VPP. </t>
  </si>
  <si>
    <t>VEŘEJNÁ ZELEŇ - aktivace - vyúčtování vodného a stočného veřejná zeleň a fontána.</t>
  </si>
  <si>
    <t>VEŘEJNÁ ZELEŇ - PHM.</t>
  </si>
  <si>
    <t>VEŘEJNÁ ZELEŇ a VPP - služby v souvislosti s veřejnou zelení - sadovnické práce, kácení rizikových stromů,  práce pracovníků MH - např. sečení, úklid trávy, kácení stromů, prořezávky keřů, úklid veř.prostranství apod. + lékařské prohlídky pracovníků VPP.</t>
  </si>
  <si>
    <t xml:space="preserve">VEŘEJNÁ ZELEŇ - opravy a udržování např. sekaček apod., údržba veřejného prostranství, parku apod. </t>
  </si>
  <si>
    <t>VPP - stravenkový paušál - zaměstnanci VPP.</t>
  </si>
  <si>
    <t>Péče o vzhled obcí a veřejnou zeleň</t>
  </si>
  <si>
    <t>Péče o vzhled obcí a veřejnou zeleň =  městské zelené plochy, VPP (veřejně prospěšné práce)</t>
  </si>
  <si>
    <r>
      <t xml:space="preserve">V roce 2025 nerozpočtováno. Rok 2024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poplatek SFŽP ČR </t>
    </r>
    <r>
      <rPr>
        <i/>
        <sz val="9"/>
        <rFont val="Times New Roman"/>
        <family val="1"/>
        <charset val="238"/>
      </rPr>
      <t>za vypouštění odpadních vod do vod povrchových ze zdrojů znečiťování</t>
    </r>
    <r>
      <rPr>
        <i/>
        <sz val="10"/>
        <rFont val="Times New Roman"/>
        <family val="1"/>
        <charset val="238"/>
      </rPr>
      <t xml:space="preserve"> ČOV.</t>
    </r>
  </si>
  <si>
    <t>Ostatní správa v ochraně životního prostředí</t>
  </si>
  <si>
    <t>SLUŽBY PRO OBYVATELSTVO - dárkové balíčky (Masopust Crhov).</t>
  </si>
  <si>
    <t>SLUŽBY PRO OBYVATELSTVO - finanční dary: Crhovská chasa - finanční dar na pořádání spol., kultur. a sport. akcí v roce 2025 (20.000,- Kč) + Klub seniorů Štíty, z.s. - finanční dar na pořádání poznávacích zájezdů, ... v roce 2025 (30.000,- Kč).</t>
  </si>
  <si>
    <t>SLUŽBY PRO OBYVATELSTVO - dočasně nezařazené neinvestiční výdaje - rezerva na neinvestiční výdaje § 3xxx.</t>
  </si>
  <si>
    <t>SLUŽBY PRO OBYVATELSTVO - dočasně nezařazené INVESTIČNÍ výdaje - rezerva na INVESTIČNÍ výdaje § 3xxx.</t>
  </si>
  <si>
    <t>Ost.činnosti souvis. se službami pro fyzické osoby = SLUŽBY PRO OBYVATELSTVO + REZERVY na výdaje § 3xxx</t>
  </si>
  <si>
    <t>BOZP - nákup materiálu - např. bezpečnostní značení apod.</t>
  </si>
  <si>
    <t>BOZP - školení.</t>
  </si>
  <si>
    <t>BOZP - různé služby - např. aktualizace osnov školení nebo Knihy úrazů apod.</t>
  </si>
  <si>
    <t>Ostatní záležitosti ochrany fyzických osob</t>
  </si>
  <si>
    <t>Ostatní záležitosti ochrany fyzických osob = BOZP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</si>
  <si>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MAJETEK - DDHM - MDB elektrocentrála benzínová 2 ks (DAROVACÍ SMLOUVA - Obec Hradec - Nová Ves).</t>
    </r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</si>
  <si>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materiální pomoc - úklidové prostředky na pomoc postižených povodní do sbírky pořádané JSDH Štíty - mimořádná událost 2024 (povodně). </t>
    </r>
  </si>
  <si>
    <t>Dary fyzickým osobám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</si>
  <si>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finanční dar na pokrytí nákladů na odstranění následků po záplavách - Lubomír Habermann.</t>
    </r>
  </si>
  <si>
    <t>Ostatní zálež. civilní připravenosti na kriz.stavy</t>
  </si>
  <si>
    <t>Ostatní zálež. civilní připravenosti na kriz.stavy = KRIZOVÉ STAVY</t>
  </si>
  <si>
    <t>HASIČI - mzdové výdaje - refundace mezd - JSDH Štíty - za výjezd hasičů, odborná příprava.</t>
  </si>
  <si>
    <t>HASIČI - mzdové výdaje - dohody - JSDH Štíty - odměny pro hasiče.</t>
  </si>
  <si>
    <t>HASIČI - mzdové výdaje - refundace SP a ZP - JSDH Štíty - za výjezd hasičů, odborná příprava.</t>
  </si>
  <si>
    <t>HASIČI - ochranné pomůcky - pro JSDH Štíty.</t>
  </si>
  <si>
    <t>HASIČI - předplatné časopisu 112 - odborný časopis požární ochrany.</t>
  </si>
  <si>
    <t>HASIČI - pořízení DDHM - drobný hmotný dlouhodobý majetek (3-40.tis.Kč) - věcné vybavení pro JSDH Štíty.</t>
  </si>
  <si>
    <t>HASIČI - nákup materiálu na opravu a údržbu hasičské techniky, požárních zbrojnic. Další materiál nutný na činnost hasičů.</t>
  </si>
  <si>
    <t>HASIČI - aktivace - vyúčtování vodného a stočného JSDH Štíty, požární zbrojnice.</t>
  </si>
  <si>
    <t>HASIČI - el.energie - ČEZ -  odběrná místa - požární zbrojnice.</t>
  </si>
  <si>
    <t>HASIČI - PHM - požární auta, technika.</t>
  </si>
  <si>
    <t>Služby peněžních ústavů</t>
  </si>
  <si>
    <t>HASIČI - pojištění hasičů JSDH pro případ úrazu - roční pojistné pro všechny členy.</t>
  </si>
  <si>
    <t>HASIČI - školení členů JSDH Štíty.</t>
  </si>
  <si>
    <t>HASIČI - FIREPORT Komplet - provoz (12 x 1.452,- Kč = 17.424,- Kč).</t>
  </si>
  <si>
    <t xml:space="preserve">HASIČI - služby - různé revize hasičské techniky - např. technická prohlídka, emise apod.; další služby - např. přezutí pneu, zdravotní prohlídka hasičů atd. </t>
  </si>
  <si>
    <t>HASIČI - opravy a udržování hasičské techniky, požárních zbrojnic.</t>
  </si>
  <si>
    <t>HASIČI - věcné dary - např. balíčky na hasičské soutěže, apod.</t>
  </si>
  <si>
    <t xml:space="preserve">HASIČI - finanční dary: SH ČMS - Sbor dobrovolných hasičů Crhov - finanční dar na výdaje související s opravou hasičcké zbrojnice Crhov v roce 2025 (30.000,- Kč) + SH ČMS - Sbor dobrovolných hasičů Horní Studénky - finanční dar na pořízení překážek a vybavení pro požární sport v roce 2025 (30.000,- Kč). </t>
  </si>
  <si>
    <t xml:space="preserve">HASIČI - náhrady ušlého výdělku za výjezd člena JSDH Štíty. </t>
  </si>
  <si>
    <t xml:space="preserve">INVESTICE - "Nová hasičárna ve Štítech". 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</si>
  <si>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MAJETEK - DHM - Plovoucí čerpadlo Amphibio Remote a DDHM - taškobatoh na zásahovou výzbroj - JSDH Štíty.</t>
    </r>
  </si>
  <si>
    <t>Investiční transfery spolkům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</si>
  <si>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finanční dar na částečné pokrytí nákladů na pořízení překážek na požární sport.</t>
    </r>
  </si>
  <si>
    <t>Požární ochrana - dobrovolná část = HASIČI - JSDH Štíty, SDH, požární zbrojnice</t>
  </si>
  <si>
    <t>PO - nákup materiálu na opravu a údržbu hydrantů, výstražné tabulky apod.</t>
  </si>
  <si>
    <t>PO - školení PO - odborná příprava a proškolení zaměstnanců.</t>
  </si>
  <si>
    <t>PO - služby týkající se PO nemající souvislost s HASIČI - např. revize HP, kontrola hydrantů, vypracování nebo aktualizace požárních směrnic apod.</t>
  </si>
  <si>
    <t>PO - opravy a udržování HP apod.</t>
  </si>
  <si>
    <t>Ostatní záležitosti požární ochrany</t>
  </si>
  <si>
    <t>Ostatní záležitosti požární ochrany = PO nemající souvislost s HASIČI</t>
  </si>
  <si>
    <t>Ostatní záležitosti pož. ochrany a int.zách.syst. - dočasně nezařazené neinvestiční výdaje - rezerva na neinvestiční výdaje § 5xxx.</t>
  </si>
  <si>
    <t>Ostatní záležitosti pož. ochrany a int.zách.syst. - dočasně nezařazené INVESTIČNÍ výdaje - rezerva na INVESTIČNÍ výdaje § 5xxx.</t>
  </si>
  <si>
    <t>Ostatní záležitosti pož. ochrany a int.zách.syst.</t>
  </si>
  <si>
    <t>Ostatní záležitosti pož. ochrany a int.zách.syst. = rezervy</t>
  </si>
  <si>
    <t>KOMISE a VÝBORY - mzdové výdaje - odměny členům výborů zastupitelstva a komisí rady - mimo odměn samotných zastupitelů.</t>
  </si>
  <si>
    <t>Odměny členů zastupitelstev obcí a krajů</t>
  </si>
  <si>
    <t>ZASTUPITELÉ - mzdové výdaje - odměny členům zastupitelstva MĚSTA Štíty včetně odměn za členství v komisi rady a výborech zastupitelstva, pokud se vyplácí zastupiteli.</t>
  </si>
  <si>
    <t>ZASTUPITELÉ - mzdové výdaje - sociální pojištění.</t>
  </si>
  <si>
    <t>ZASTUPITELÉ - mzdové výdaje - zdravotní pojištění.</t>
  </si>
  <si>
    <t>Zastupitelstva obcí</t>
  </si>
  <si>
    <t>Zastupitelstva obcí = ZASTUPITELÉ a členové komisí a výborů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</si>
  <si>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Volby do 1/3 Senátu Parlamentu ČR a do zastupitelstva kraje 2024.</t>
    </r>
  </si>
  <si>
    <t>Volby do zastupitelstev územních samosprávných celků</t>
  </si>
  <si>
    <r>
      <t xml:space="preserve">V roce 2025 nerozpočtováno. Rok 2024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Volby do Evropského parlamentu.</t>
    </r>
  </si>
  <si>
    <t>Volby do Evropského parlamentu</t>
  </si>
  <si>
    <t>SPRÁVA - mzdové výdaje - plat zaměstnanců MěÚ Štíty - včetně odměn.</t>
  </si>
  <si>
    <t>SPRÁVA - mzdové výdaje - dohody - např. úklid, apod.</t>
  </si>
  <si>
    <t>SPRÁVA - mzdové výdaje - sociální pojištění - za zaměstnance MěÚ Šíty.</t>
  </si>
  <si>
    <t>SPRÁVA - mzdové výdaje - zdravotní pojištění - za zaměstnance MěÚ Štíty.</t>
  </si>
  <si>
    <t>Pojist.na zákon.poj.odpov. zaměst. za škodu při PÚ</t>
  </si>
  <si>
    <t>SPRÁVA - mzdové výdaje - povinné pojistné na úrazové pojištění - za zaměstnance MěÚ Štíty.</t>
  </si>
  <si>
    <t>Podlimitní technické zhodnocení</t>
  </si>
  <si>
    <t>SPRÁVA - podlimitní Tzh (výdaj na zásah do majetku pod hranici Tzh)</t>
  </si>
  <si>
    <t>SPRÁVA - ochranné pomůcky - uklizečky.</t>
  </si>
  <si>
    <t>SPRÁVA - vybavení lekárničky - MěÚ Štíty.</t>
  </si>
  <si>
    <t>SPRÁVA - odborné knihy a tisk, různé metodické materiály, věstníky, finanční zpravodaje apod.</t>
  </si>
  <si>
    <t>SPRÁVA - pořízení DDHM - drobný hmotný dlouhodobý majetek (3-40.tis.Kč) - např. výpočetní technika, vybavení kanceláří apod.</t>
  </si>
  <si>
    <t>SPRÁVA - nákup materiálu - např. kancelářské potřeby, čistící prostředky, tonery, materiál na opravy, ost.materiál - MěÚ. VEDUTA - Štítecký list.</t>
  </si>
  <si>
    <t>SPRÁVA - aktivace - vyúčtování vodného a stočného RADNICE.</t>
  </si>
  <si>
    <t xml:space="preserve">SPRÁVA - plyn - ČEZ -  odběrné místo VS 7062078100 - Štíty, nám. Míru č.p. 55 - RADNICE. </t>
  </si>
  <si>
    <t>SPRÁVA - PHM - auto Octavia.</t>
  </si>
  <si>
    <t>SPRÁVA - služby pošt - zejména poštovné.</t>
  </si>
  <si>
    <t>SPRÁVA - telefony MěÚ Štíty, služební mobily.</t>
  </si>
  <si>
    <t>SPRÁVA - právní služby - Mgr. Jan Urban, daňové poradenství - Ing. Dagmar Oravová.</t>
  </si>
  <si>
    <t>SPRÁVA - školení a vzdělávání zaměstnanců MěÚ Štíty.</t>
  </si>
  <si>
    <t>SPRÁVA - technické a  zákaznické podpory, servisy pravidelných aktualizací (update, upgrade k zajištění funkčnosti programů), výdaje na obnovu dat,  a ost.služby souv. s počítač.programy nebo IT systémy - pravidelné servisy a služby firem týkající se výpočetní techniky vč. program.vybavení na MěÚ Štíty.</t>
  </si>
  <si>
    <t xml:space="preserve">SPRÁVA - STK - auta Octavia, pravidelné servisy - revize techniky (ne výpočetní, např. kopírky, tiskárny), útulek pro psy. </t>
  </si>
  <si>
    <t>SPRÁVA - opravy a udržování MěÚ Štíty.</t>
  </si>
  <si>
    <t>SPRÁVA - programové vybavení na MěÚ Štíty - SW.</t>
  </si>
  <si>
    <t>SPRÁVA - cestovné (tuzemské i zahraniční).</t>
  </si>
  <si>
    <t>SPRÁVA - pohoštění.</t>
  </si>
  <si>
    <t>Účastnické úplaty na konference</t>
  </si>
  <si>
    <r>
      <t xml:space="preserve">V roce 2025 nerozpočtováno. Rok 2024 </t>
    </r>
    <r>
      <rPr>
        <sz val="10"/>
        <rFont val="Symbol"/>
        <family val="1"/>
        <charset val="2"/>
      </rPr>
      <t xml:space="preserve">® </t>
    </r>
    <r>
      <rPr>
        <i/>
        <sz val="10"/>
        <rFont val="Times New Roman"/>
        <family val="1"/>
        <charset val="238"/>
      </rPr>
      <t>poplatek za konferenci ,,25 let regionálního rozvoje východní Moravy - úspěchy a výzvy".</t>
    </r>
  </si>
  <si>
    <t>SPRÁVA - věcné dary.</t>
  </si>
  <si>
    <r>
      <t>SPRÁVA - MAS Horní Pomoraví, o.p.s. - členský příspěvek v za rok 2025 (1,- Kč/obyvatel ve výši 1881,-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238"/>
      </rPr>
      <t xml:space="preserve"> počet obyvatel dle údajů ministerstva vnitra k 1.1.2025 + pevná částka 18.000,- Kč).</t>
    </r>
  </si>
  <si>
    <r>
      <t>SPRÁVA - Sdružení místních samospráv ČR, z. s. - členský příspěvek na rok 2025 (3,- Kč/obyvatel ve výši 5.838,-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238"/>
      </rPr>
      <t xml:space="preserve"> dle fakturace 1946 obyvatel + pevná částka 4.500,- Kč).</t>
    </r>
  </si>
  <si>
    <t>SPRÁVA - Město Zábřeh - za řešení přestupků roku 2025.</t>
  </si>
  <si>
    <t>Ostatní neinv. transfery rozpočtům územní úrovně</t>
  </si>
  <si>
    <r>
      <t xml:space="preserve">SPRÁVA - Mikroregion Zábřežsko - členský příspěvek za rok 2025 (25,- Kč/obyvatel). Dle evidence </t>
    </r>
    <r>
      <rPr>
        <sz val="7"/>
        <rFont val="Times New Roman"/>
        <family val="1"/>
        <charset val="238"/>
      </rPr>
      <t>naší</t>
    </r>
    <r>
      <rPr>
        <sz val="10"/>
        <rFont val="Times New Roman"/>
        <family val="1"/>
        <charset val="238"/>
      </rPr>
      <t xml:space="preserve"> matrikářky k 1.1.2025=1876 obyvatel, ale Miz bude vycházek ze statistických údajů cca z 4/2025. Různé evidence se mohou lišit, proto do rozpočtu zatím zahrnuta částka 50.000,- Kč, která bude upravena  rozpočtovým opatřením dle známé skutečnosti.</t>
    </r>
  </si>
  <si>
    <t>SPRÁVA - nákup dálničních známek v tuzemsku - Octavia.</t>
  </si>
  <si>
    <t>SPRÁVA - výdaje hrazené ze sociálního fondu zaměstnancům (z účtu 236 = 200.000,- Kč) + stravenkový paušál - zaměstnanci MěÚ Štíty (120.000,- Kč).</t>
  </si>
  <si>
    <t>INVESTICE - Stroje, přístroje a zařízení  - např. výpočetní technika nad 40.tis. Kč, vybavení kanceláří.</t>
  </si>
  <si>
    <t>Činnost místní správy = MĚSTSKÝ ÚŘAD Štíty a SPRÁVNÍ ČINNOST OBCE</t>
  </si>
  <si>
    <t>PARTNERSTVÍ - nákup materiálu související s partnerstvím.</t>
  </si>
  <si>
    <t>PARTNERSTVÍ - poštovné.</t>
  </si>
  <si>
    <t>PARTNERSTVÍ - služby - např. práce pracovníků MH - příprava na partnerství, přeprava osob,  apod.</t>
  </si>
  <si>
    <t>PARTNERSTVÍ - pohoštění.</t>
  </si>
  <si>
    <t>PARTNERSTVÍ - věcné dary.</t>
  </si>
  <si>
    <t>Mezinárodní spolupráce jinde nezařazená</t>
  </si>
  <si>
    <t>Mezinárodní spolupráce (jinde nezařazená) = PARTNERSTVÍ Polsko, Itálie a Francie</t>
  </si>
  <si>
    <t>Úroky vlastní</t>
  </si>
  <si>
    <t>FINANČNÍ OPERACE - úroky - viz rozpis níže.</t>
  </si>
  <si>
    <t>FINANČNÍ OPERACE - poplatky - viz rozpis níže.</t>
  </si>
  <si>
    <t>Obecné příjmy a výdaje z finančních operací = FINANČNÍ OPERACE</t>
  </si>
  <si>
    <t>POJIŠTĚNÍ MAJETKU - průmyslových rizik, pojištění vozidel, povinné ručení Octavia, havarijní pojištění, ….</t>
  </si>
  <si>
    <t>Pojištění funkčně nespecifikované</t>
  </si>
  <si>
    <t>Pojištění funkčně nespecifikované = POJIŠTĚNÍ MAJETKU obce</t>
  </si>
  <si>
    <t>Zákl. příděl FKSP a sociálnímu fondu obcí a krajů</t>
  </si>
  <si>
    <t>Převody prostředků do sociálního fondu.</t>
  </si>
  <si>
    <t>Převody vlastním rozpočtovým účtům</t>
  </si>
  <si>
    <t>Převody vlastním rozpočtovým účtům - převody mezi účty Města Štíty (mimo SF).</t>
  </si>
  <si>
    <t xml:space="preserve">DANĚ - Daň z přidané hodnoty (DPH)  - na tuto položku patří daň, kterou MĚSTO Štíty odvede FÚ, ale i v případě vratky od FÚ se tato položka použije v záporné hodnotě. </t>
  </si>
  <si>
    <r>
      <t xml:space="preserve">DANĚ - Daň z příjmů právnických osob za obce </t>
    </r>
    <r>
      <rPr>
        <sz val="10"/>
        <color theme="1"/>
        <rFont val="Symbol"/>
        <family val="1"/>
        <charset val="2"/>
      </rPr>
      <t>®</t>
    </r>
    <r>
      <rPr>
        <i/>
        <sz val="10"/>
        <color theme="1"/>
        <rFont val="Times New Roman"/>
        <family val="1"/>
        <charset val="238"/>
      </rPr>
      <t xml:space="preserve"> bude rozpočtováno až na základě známé skutečnosti (vazba na pol. 1122).</t>
    </r>
  </si>
  <si>
    <t>Ostatní finanční operace</t>
  </si>
  <si>
    <t>Ostatní finanční operace = DANĚ</t>
  </si>
  <si>
    <t>Vratky transferů poskytnutých z veřejných rozpočtů</t>
  </si>
  <si>
    <t>Finanční vypořádání - vratky nevyčerpaných části neinvestičních dotací roku 2024 - Olomoucký kraj: "Volby do Evropského parlamentu" - ÚZ 98348 (49.366,83 Kč) + "Volby do Senátu parlamentu ČR a do zastupitelstva kraje" - ÚZ 98193 (70.478,33 Kč).</t>
  </si>
  <si>
    <t>Finanční vypořádání</t>
  </si>
  <si>
    <t>Ostatní činnosti j.n. - dočasně nezařazené neinvestiční výdaje - rezerva na neinvestiční výdaje § 6xxx.</t>
  </si>
  <si>
    <t>Ostatní činnosti j.n.- dočasně nezařazené INVESTIČNÍ výdaje - rezerva na INVESTIČNÍ výdaje § 6xxx</t>
  </si>
  <si>
    <t>Ostatní činnosti jinde nezařazené</t>
  </si>
  <si>
    <t>Ostatní činnosti jinde nezařazené = REZERVY na výdaje § 6xxx</t>
  </si>
  <si>
    <t>6310</t>
  </si>
  <si>
    <t>•   pol.</t>
  </si>
  <si>
    <r>
      <t xml:space="preserve">5141 </t>
    </r>
    <r>
      <rPr>
        <b/>
        <sz val="10"/>
        <rFont val="Symbol"/>
        <family val="1"/>
        <charset val="2"/>
      </rPr>
      <t>®</t>
    </r>
    <r>
      <rPr>
        <b/>
        <sz val="10"/>
        <rFont val="Times New Roman"/>
        <family val="1"/>
        <charset val="238"/>
      </rPr>
      <t xml:space="preserve">  Úroky - úroky z úvěrů:</t>
    </r>
  </si>
  <si>
    <t>Úvěr "BJ A" - dle splátkového kalendáře (org. 95125).</t>
  </si>
  <si>
    <t>Úvěr "BJ B" - dle splátkového kalendáře - odhad (org. 95126).</t>
  </si>
  <si>
    <t>Úvěr "Investiční akce 10,11" - dle splátkového kalendáře (org. 95130).</t>
  </si>
  <si>
    <r>
      <t>Úvěr "Investiční akce 22,23" - dle splátkového kalendáře</t>
    </r>
    <r>
      <rPr>
        <sz val="8"/>
        <rFont val="Times New Roman"/>
        <family val="1"/>
        <charset val="238"/>
      </rPr>
      <t xml:space="preserve"> (org. 95131).</t>
    </r>
  </si>
  <si>
    <t>CELKEM</t>
  </si>
  <si>
    <r>
      <t xml:space="preserve">• </t>
    </r>
    <r>
      <rPr>
        <sz val="7"/>
        <rFont val="Times New Roman"/>
        <family val="1"/>
        <charset val="1"/>
      </rPr>
      <t xml:space="preserve">  pol.</t>
    </r>
  </si>
  <si>
    <r>
      <t xml:space="preserve">5163 </t>
    </r>
    <r>
      <rPr>
        <b/>
        <sz val="10"/>
        <rFont val="Symbol"/>
        <family val="1"/>
        <charset val="2"/>
      </rPr>
      <t>®</t>
    </r>
    <r>
      <rPr>
        <b/>
        <sz val="10"/>
        <rFont val="Times New Roman"/>
        <family val="1"/>
        <charset val="238"/>
      </rPr>
      <t xml:space="preserve"> Bankovní poplatky: </t>
    </r>
  </si>
  <si>
    <t>Úvěr "BJ B" - dle splátkového kalendáře (org. 95126).</t>
  </si>
  <si>
    <t>Úvěr "Investiční akce 22,23" - dle splátkového kalendáře (org. 95131).</t>
  </si>
  <si>
    <t>Základní běžné účty Města Štíty (Česká spořitelna, a.s., ČNB, ČSOB)</t>
  </si>
  <si>
    <t>Sociální fond Města Štíty (účet 236)</t>
  </si>
  <si>
    <r>
      <t xml:space="preserve">• </t>
    </r>
    <r>
      <rPr>
        <sz val="7"/>
        <rFont val="Times New Roman"/>
        <family val="1"/>
      </rPr>
      <t xml:space="preserve">  pol.</t>
    </r>
  </si>
  <si>
    <t>8124 Splátky úvěrů</t>
  </si>
  <si>
    <t>Úvěr "BJ B" - dle splátkového kalendáře (org. 95126)..</t>
  </si>
  <si>
    <t>Zpracovala: Pavlína Minářová</t>
  </si>
  <si>
    <t>LESNÍ HOSPODÁŘSTVÍ - CELKEM (§ 103x)</t>
  </si>
  <si>
    <t>z toho</t>
  </si>
  <si>
    <t>Neinvestiční výdaje</t>
  </si>
  <si>
    <t>Investiční výdaje</t>
  </si>
  <si>
    <t>Průmyslová a ostatní odvětví hospodářství - CELKEM (§ 2xxx)</t>
  </si>
  <si>
    <t>Služby pro obyvatelstvo - CELKEM (§ 3xxx)</t>
  </si>
  <si>
    <t xml:space="preserve">Bezpečnost státu a právní ochrana </t>
  </si>
  <si>
    <t>Bezpečnost státu a právní ochrana (ochrana obyvatelstva, požární ochrana a IZS apod.) - CELKEM (§ 5xxx)</t>
  </si>
  <si>
    <t>Všeobecná veřejná správa a služby - CELKEM (§ 6xxx)</t>
  </si>
  <si>
    <t>KOMUNÁLNÍ ODPAD - materiál související s odpady - např. materiál na opravy, pytle na odpady apod.</t>
  </si>
  <si>
    <t>KOMUNÁLNÍ ODPAD - telefonní linka 724 375 340 kamera Na Pilníku u kontejnerů - odpady.</t>
  </si>
  <si>
    <t>KOMUNÁLNÍ ODPAD - nájemné - např. kontejnery na odpady, pronájem plochy např. v souvislosti s vážením odpadů apod.</t>
  </si>
  <si>
    <t>KOMUNÁLNÍ ODPAD - poradenská činnost v oblasti životního prostředí - ODPADY - Ing. Jaroslav Benk.</t>
  </si>
  <si>
    <t>KOMUNÁLNÍ ODPAD - školení - seminář v oblasti odpadového hospodářství.</t>
  </si>
  <si>
    <t>KOMUNÁLNÍ ODPAD - např. opravy kontejnerů apod.</t>
  </si>
  <si>
    <t>KOMUNÁLNÍ ODPAD - služby - sběr a svoz komunálních odpadů, tj. veškerý odpad vznikající na území obce z domácností - zejména dodavat.služby EKOLA České Libchavy, ZEAS Březná, práce pracovníků MH.</t>
  </si>
  <si>
    <t>SPRÁVA - el.energie - ČEZ - odběrná místa - Štíty, nám. Míru č.p. 55 - RADNICE (hl. kanceláře).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</si>
</sst>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.00&quot; Kč&quot;"/>
    <numFmt numFmtId="166" formatCode="#,##0&quot; Kč&quot;"/>
  </numFmts>
  <fonts count="1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8"/>
      <name val="Times New Roman"/>
      <family val="1"/>
      <charset val="238"/>
    </font>
    <font>
      <sz val="13"/>
      <name val="Symbol"/>
      <family val="1"/>
      <charset val="2"/>
    </font>
    <font>
      <b/>
      <i/>
      <sz val="7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2"/>
      <name val="Symbol"/>
      <family val="1"/>
      <charset val="2"/>
    </font>
    <font>
      <sz val="11"/>
      <name val="Calibri"/>
      <family val="2"/>
      <charset val="1"/>
    </font>
    <font>
      <sz val="9.5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80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rgb="FF00008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7"/>
      <name val="Times New Roman"/>
      <family val="1"/>
      <charset val="238"/>
    </font>
    <font>
      <b/>
      <strike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i/>
      <sz val="7"/>
      <name val="Times New Roman"/>
      <family val="1"/>
      <charset val="238"/>
    </font>
    <font>
      <sz val="8.5"/>
      <name val="Times New Roman"/>
      <family val="1"/>
      <charset val="238"/>
    </font>
    <font>
      <sz val="8"/>
      <name val="Symbol"/>
      <family val="1"/>
      <charset val="2"/>
    </font>
    <font>
      <b/>
      <sz val="8.5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trike/>
      <sz val="12"/>
      <name val="Times New Roman"/>
      <family val="1"/>
      <charset val="238"/>
    </font>
    <font>
      <strike/>
      <sz val="8.5"/>
      <name val="Times New Roman"/>
      <family val="1"/>
      <charset val="238"/>
    </font>
    <font>
      <b/>
      <strike/>
      <sz val="8.5"/>
      <name val="Times New Roman"/>
      <family val="1"/>
      <charset val="238"/>
    </font>
    <font>
      <strike/>
      <sz val="6"/>
      <name val="Times New Roman"/>
      <family val="1"/>
      <charset val="238"/>
    </font>
    <font>
      <strike/>
      <sz val="8"/>
      <name val="Times New Roman"/>
      <family val="1"/>
      <charset val="238"/>
    </font>
    <font>
      <sz val="12.5"/>
      <name val="Times New Roman"/>
      <family val="1"/>
      <charset val="238"/>
    </font>
    <font>
      <sz val="12.5"/>
      <color rgb="FFFF0000"/>
      <name val="Times New Roman"/>
      <family val="1"/>
      <charset val="238"/>
    </font>
    <font>
      <sz val="12.5"/>
      <color indexed="8"/>
      <name val="Times New Roman"/>
      <family val="1"/>
      <charset val="238"/>
    </font>
    <font>
      <sz val="12.5"/>
      <color indexed="8"/>
      <name val="Calibri"/>
      <family val="2"/>
      <charset val="1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Symbol"/>
      <family val="1"/>
      <charset val="2"/>
    </font>
    <font>
      <sz val="8.5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b/>
      <strike/>
      <sz val="9"/>
      <color rgb="FF000000"/>
      <name val="Times New Roman"/>
      <family val="1"/>
      <charset val="238"/>
    </font>
    <font>
      <b/>
      <sz val="10"/>
      <name val="Symbol"/>
      <family val="1"/>
      <charset val="2"/>
    </font>
    <font>
      <sz val="8"/>
      <color rgb="FFFF0000"/>
      <name val="Times New Roman"/>
      <family val="1"/>
      <charset val="238"/>
    </font>
    <font>
      <sz val="7"/>
      <name val="Times New Roman"/>
      <family val="1"/>
      <charset val="1"/>
    </font>
    <font>
      <b/>
      <sz val="8"/>
      <color rgb="FFFF0000"/>
      <name val="Times New Roman"/>
      <family val="1"/>
      <charset val="238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i/>
      <sz val="8.5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6" tint="0.59999389629810485"/>
        <bgColor indexed="64"/>
      </patternFill>
    </fill>
  </fills>
  <borders count="12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rgb="FF000000"/>
      </left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ck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19" fillId="0" borderId="0"/>
    <xf numFmtId="0" fontId="53" fillId="0" borderId="0"/>
    <xf numFmtId="0" fontId="1" fillId="0" borderId="0"/>
    <xf numFmtId="0" fontId="54" fillId="0" borderId="0"/>
    <xf numFmtId="0" fontId="92" fillId="0" borderId="0"/>
    <xf numFmtId="0" fontId="94" fillId="0" borderId="0"/>
    <xf numFmtId="0" fontId="92" fillId="0" borderId="0"/>
    <xf numFmtId="0" fontId="110" fillId="0" borderId="0"/>
  </cellStyleXfs>
  <cellXfs count="572">
    <xf numFmtId="0" fontId="0" fillId="0" borderId="0" xfId="0"/>
    <xf numFmtId="0" fontId="2" fillId="0" borderId="0" xfId="1"/>
    <xf numFmtId="2" fontId="0" fillId="0" borderId="0" xfId="0" applyNumberFormat="1" applyAlignment="1">
      <alignment vertical="center"/>
    </xf>
    <xf numFmtId="0" fontId="21" fillId="0" borderId="0" xfId="0" applyFont="1"/>
    <xf numFmtId="2" fontId="21" fillId="0" borderId="0" xfId="0" applyNumberFormat="1" applyFont="1" applyAlignment="1">
      <alignment vertical="center"/>
    </xf>
    <xf numFmtId="0" fontId="23" fillId="0" borderId="0" xfId="0" applyFont="1"/>
    <xf numFmtId="2" fontId="21" fillId="4" borderId="0" xfId="0" applyNumberFormat="1" applyFont="1" applyFill="1" applyAlignment="1">
      <alignment vertical="center"/>
    </xf>
    <xf numFmtId="0" fontId="5" fillId="3" borderId="0" xfId="1" applyFont="1" applyFill="1" applyAlignment="1">
      <alignment vertical="top"/>
    </xf>
    <xf numFmtId="0" fontId="8" fillId="3" borderId="0" xfId="1" applyFont="1" applyFill="1" applyAlignment="1">
      <alignment vertical="top"/>
    </xf>
    <xf numFmtId="0" fontId="7" fillId="3" borderId="0" xfId="1" applyFont="1" applyFill="1" applyAlignment="1">
      <alignment vertical="top"/>
    </xf>
    <xf numFmtId="0" fontId="10" fillId="3" borderId="0" xfId="1" applyFont="1" applyFill="1" applyAlignment="1">
      <alignment vertical="top"/>
    </xf>
    <xf numFmtId="0" fontId="12" fillId="3" borderId="0" xfId="1" applyFont="1" applyFill="1" applyAlignment="1">
      <alignment vertical="top"/>
    </xf>
    <xf numFmtId="0" fontId="12" fillId="3" borderId="0" xfId="1" applyFont="1" applyFill="1" applyAlignment="1">
      <alignment vertical="top" wrapText="1"/>
    </xf>
    <xf numFmtId="0" fontId="18" fillId="3" borderId="0" xfId="1" applyFont="1" applyFill="1" applyAlignment="1">
      <alignment horizontal="left" vertical="top" wrapText="1"/>
    </xf>
    <xf numFmtId="0" fontId="14" fillId="3" borderId="0" xfId="1" applyFont="1" applyFill="1" applyAlignment="1">
      <alignment vertical="top" wrapText="1"/>
    </xf>
    <xf numFmtId="0" fontId="12" fillId="3" borderId="0" xfId="1" applyFont="1" applyFill="1" applyAlignment="1">
      <alignment horizontal="justify" vertical="top" wrapText="1"/>
    </xf>
    <xf numFmtId="49" fontId="12" fillId="3" borderId="0" xfId="1" applyNumberFormat="1" applyFont="1" applyFill="1" applyAlignment="1">
      <alignment horizontal="left" vertical="top" wrapText="1"/>
    </xf>
    <xf numFmtId="0" fontId="9" fillId="3" borderId="0" xfId="1" applyFont="1" applyFill="1" applyAlignment="1">
      <alignment vertical="top"/>
    </xf>
    <xf numFmtId="165" fontId="5" fillId="4" borderId="0" xfId="1" applyNumberFormat="1" applyFont="1" applyFill="1" applyAlignment="1">
      <alignment horizontal="left" vertical="center"/>
    </xf>
    <xf numFmtId="0" fontId="12" fillId="4" borderId="0" xfId="1" applyFont="1" applyFill="1" applyAlignment="1">
      <alignment vertical="top"/>
    </xf>
    <xf numFmtId="2" fontId="2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25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28" fillId="0" borderId="0" xfId="0" applyNumberFormat="1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justify" vertical="center"/>
    </xf>
    <xf numFmtId="3" fontId="39" fillId="5" borderId="22" xfId="0" applyNumberFormat="1" applyFont="1" applyFill="1" applyBorder="1" applyAlignment="1">
      <alignment horizontal="center" vertical="center" wrapText="1"/>
    </xf>
    <xf numFmtId="3" fontId="40" fillId="5" borderId="0" xfId="0" applyNumberFormat="1" applyFont="1" applyFill="1" applyAlignment="1">
      <alignment horizontal="center" vertical="center" wrapText="1"/>
    </xf>
    <xf numFmtId="165" fontId="42" fillId="5" borderId="22" xfId="0" applyNumberFormat="1" applyFont="1" applyFill="1" applyBorder="1" applyAlignment="1">
      <alignment vertical="center" wrapText="1"/>
    </xf>
    <xf numFmtId="165" fontId="15" fillId="5" borderId="0" xfId="0" applyNumberFormat="1" applyFont="1" applyFill="1" applyAlignment="1">
      <alignment vertical="center" wrapText="1"/>
    </xf>
    <xf numFmtId="165" fontId="36" fillId="5" borderId="22" xfId="0" applyNumberFormat="1" applyFont="1" applyFill="1" applyBorder="1" applyAlignment="1">
      <alignment vertical="center" wrapText="1"/>
    </xf>
    <xf numFmtId="165" fontId="22" fillId="5" borderId="0" xfId="0" applyNumberFormat="1" applyFont="1" applyFill="1" applyAlignment="1">
      <alignment vertical="center" wrapText="1"/>
    </xf>
    <xf numFmtId="0" fontId="43" fillId="0" borderId="20" xfId="0" applyFont="1" applyBorder="1" applyAlignment="1">
      <alignment horizontal="center" vertical="center"/>
    </xf>
    <xf numFmtId="0" fontId="43" fillId="5" borderId="22" xfId="0" applyFont="1" applyFill="1" applyBorder="1" applyAlignment="1">
      <alignment horizontal="center" vertical="center"/>
    </xf>
    <xf numFmtId="0" fontId="44" fillId="5" borderId="0" xfId="0" applyFont="1" applyFill="1" applyAlignment="1">
      <alignment horizontal="center" vertical="center"/>
    </xf>
    <xf numFmtId="0" fontId="42" fillId="0" borderId="12" xfId="0" applyFont="1" applyBorder="1" applyAlignment="1">
      <alignment vertical="center"/>
    </xf>
    <xf numFmtId="0" fontId="42" fillId="0" borderId="25" xfId="0" applyFont="1" applyBorder="1" applyAlignment="1">
      <alignment vertical="center" wrapText="1"/>
    </xf>
    <xf numFmtId="165" fontId="42" fillId="5" borderId="26" xfId="0" applyNumberFormat="1" applyFont="1" applyFill="1" applyBorder="1" applyAlignment="1">
      <alignment horizontal="right" vertical="center" wrapText="1"/>
    </xf>
    <xf numFmtId="165" fontId="42" fillId="5" borderId="22" xfId="0" applyNumberFormat="1" applyFont="1" applyFill="1" applyBorder="1" applyAlignment="1">
      <alignment horizontal="right" vertical="center" wrapText="1"/>
    </xf>
    <xf numFmtId="165" fontId="15" fillId="5" borderId="0" xfId="0" applyNumberFormat="1" applyFont="1" applyFill="1" applyAlignment="1">
      <alignment horizontal="right" vertical="center" wrapText="1"/>
    </xf>
    <xf numFmtId="0" fontId="42" fillId="0" borderId="16" xfId="0" applyFont="1" applyBorder="1" applyAlignment="1">
      <alignment vertical="center"/>
    </xf>
    <xf numFmtId="0" fontId="42" fillId="0" borderId="27" xfId="0" applyFont="1" applyBorder="1" applyAlignment="1">
      <alignment vertical="center" wrapText="1"/>
    </xf>
    <xf numFmtId="165" fontId="42" fillId="0" borderId="22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/>
    </xf>
    <xf numFmtId="166" fontId="42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0" fillId="4" borderId="0" xfId="0" applyFill="1"/>
    <xf numFmtId="0" fontId="3" fillId="3" borderId="0" xfId="1" applyFont="1" applyFill="1" applyAlignment="1">
      <alignment vertical="top"/>
    </xf>
    <xf numFmtId="0" fontId="4" fillId="3" borderId="0" xfId="1" applyFont="1" applyFill="1" applyAlignment="1">
      <alignment vertical="top"/>
    </xf>
    <xf numFmtId="0" fontId="6" fillId="3" borderId="0" xfId="1" applyFont="1" applyFill="1" applyAlignment="1">
      <alignment horizontal="center" vertical="top"/>
    </xf>
    <xf numFmtId="0" fontId="5" fillId="3" borderId="0" xfId="1" applyFont="1" applyFill="1" applyAlignment="1">
      <alignment horizontal="center" vertical="top"/>
    </xf>
    <xf numFmtId="0" fontId="8" fillId="3" borderId="0" xfId="1" applyFont="1" applyFill="1" applyAlignment="1">
      <alignment horizontal="center" vertical="top"/>
    </xf>
    <xf numFmtId="0" fontId="9" fillId="3" borderId="0" xfId="1" applyFont="1" applyFill="1" applyAlignment="1">
      <alignment horizontal="center" vertical="top"/>
    </xf>
    <xf numFmtId="0" fontId="10" fillId="3" borderId="0" xfId="1" applyFont="1" applyFill="1" applyAlignment="1">
      <alignment horizontal="center" vertical="top"/>
    </xf>
    <xf numFmtId="0" fontId="11" fillId="3" borderId="0" xfId="1" applyFont="1" applyFill="1" applyAlignment="1">
      <alignment vertical="top"/>
    </xf>
    <xf numFmtId="0" fontId="12" fillId="3" borderId="0" xfId="1" applyFont="1" applyFill="1" applyAlignment="1">
      <alignment horizontal="center" vertical="top"/>
    </xf>
    <xf numFmtId="0" fontId="14" fillId="3" borderId="0" xfId="1" applyFont="1" applyFill="1" applyAlignment="1">
      <alignment horizontal="center" vertical="top"/>
    </xf>
    <xf numFmtId="0" fontId="12" fillId="3" borderId="0" xfId="1" applyFont="1" applyFill="1" applyAlignment="1">
      <alignment horizontal="right" vertical="top" wrapText="1"/>
    </xf>
    <xf numFmtId="0" fontId="14" fillId="3" borderId="0" xfId="1" applyFont="1" applyFill="1" applyAlignment="1">
      <alignment horizontal="center" vertical="top" wrapText="1"/>
    </xf>
    <xf numFmtId="0" fontId="14" fillId="3" borderId="0" xfId="1" applyFont="1" applyFill="1" applyAlignment="1">
      <alignment vertical="top"/>
    </xf>
    <xf numFmtId="0" fontId="16" fillId="3" borderId="0" xfId="1" applyFont="1" applyFill="1" applyAlignment="1">
      <alignment horizontal="right" vertical="top" wrapText="1"/>
    </xf>
    <xf numFmtId="0" fontId="17" fillId="3" borderId="0" xfId="1" applyFont="1" applyFill="1" applyAlignment="1">
      <alignment horizontal="center" vertical="top" wrapText="1"/>
    </xf>
    <xf numFmtId="49" fontId="14" fillId="3" borderId="0" xfId="1" applyNumberFormat="1" applyFont="1" applyFill="1" applyAlignment="1">
      <alignment horizontal="center" vertical="top" wrapText="1"/>
    </xf>
    <xf numFmtId="0" fontId="20" fillId="4" borderId="0" xfId="1" applyFont="1" applyFill="1" applyAlignment="1">
      <alignment horizontal="left" vertical="center"/>
    </xf>
    <xf numFmtId="0" fontId="14" fillId="4" borderId="0" xfId="1" applyFont="1" applyFill="1" applyAlignment="1">
      <alignment horizontal="center" vertical="top"/>
    </xf>
    <xf numFmtId="0" fontId="14" fillId="4" borderId="0" xfId="1" applyFont="1" applyFill="1" applyAlignment="1">
      <alignment vertical="top"/>
    </xf>
    <xf numFmtId="0" fontId="12" fillId="4" borderId="0" xfId="1" applyFont="1" applyFill="1" applyAlignment="1">
      <alignment horizontal="center" vertical="top"/>
    </xf>
    <xf numFmtId="2" fontId="21" fillId="0" borderId="0" xfId="0" applyNumberFormat="1" applyFont="1" applyAlignment="1">
      <alignment horizontal="left" vertical="center"/>
    </xf>
    <xf numFmtId="0" fontId="55" fillId="0" borderId="0" xfId="0" applyFont="1"/>
    <xf numFmtId="0" fontId="60" fillId="0" borderId="0" xfId="0" applyFont="1"/>
    <xf numFmtId="2" fontId="58" fillId="0" borderId="0" xfId="0" applyNumberFormat="1" applyFont="1" applyAlignment="1">
      <alignment horizontal="left" vertical="center"/>
    </xf>
    <xf numFmtId="2" fontId="61" fillId="0" borderId="0" xfId="0" applyNumberFormat="1" applyFont="1" applyAlignment="1">
      <alignment horizontal="left" vertical="center"/>
    </xf>
    <xf numFmtId="2" fontId="62" fillId="0" borderId="0" xfId="0" applyNumberFormat="1" applyFont="1" applyAlignment="1">
      <alignment horizontal="left" vertical="center"/>
    </xf>
    <xf numFmtId="164" fontId="63" fillId="0" borderId="0" xfId="0" applyNumberFormat="1" applyFont="1" applyAlignment="1">
      <alignment horizontal="left" vertical="center"/>
    </xf>
    <xf numFmtId="164" fontId="13" fillId="0" borderId="0" xfId="1" applyNumberFormat="1" applyFont="1" applyAlignment="1">
      <alignment vertical="center"/>
    </xf>
    <xf numFmtId="164" fontId="64" fillId="0" borderId="0" xfId="1" applyNumberFormat="1" applyFont="1" applyAlignment="1">
      <alignment vertical="center"/>
    </xf>
    <xf numFmtId="0" fontId="60" fillId="0" borderId="0" xfId="0" applyFont="1" applyAlignment="1">
      <alignment vertical="center"/>
    </xf>
    <xf numFmtId="0" fontId="71" fillId="0" borderId="0" xfId="1" applyFont="1"/>
    <xf numFmtId="164" fontId="72" fillId="11" borderId="36" xfId="3" applyNumberFormat="1" applyFont="1" applyFill="1" applyBorder="1" applyAlignment="1">
      <alignment vertical="center"/>
    </xf>
    <xf numFmtId="164" fontId="51" fillId="7" borderId="40" xfId="3" applyNumberFormat="1" applyFont="1" applyFill="1" applyBorder="1" applyAlignment="1">
      <alignment vertical="center"/>
    </xf>
    <xf numFmtId="0" fontId="73" fillId="9" borderId="2" xfId="1" applyFont="1" applyFill="1" applyBorder="1" applyAlignment="1">
      <alignment horizontal="left" vertical="center"/>
    </xf>
    <xf numFmtId="0" fontId="73" fillId="9" borderId="3" xfId="1" applyFont="1" applyFill="1" applyBorder="1" applyAlignment="1">
      <alignment horizontal="left" vertical="center"/>
    </xf>
    <xf numFmtId="164" fontId="72" fillId="9" borderId="4" xfId="1" applyNumberFormat="1" applyFont="1" applyFill="1" applyBorder="1" applyAlignment="1">
      <alignment horizontal="right" vertical="center"/>
    </xf>
    <xf numFmtId="49" fontId="42" fillId="0" borderId="0" xfId="3" applyNumberFormat="1" applyFont="1" applyAlignment="1">
      <alignment vertical="center" wrapText="1"/>
    </xf>
    <xf numFmtId="164" fontId="56" fillId="0" borderId="0" xfId="3" applyNumberFormat="1" applyFont="1" applyAlignment="1">
      <alignment horizontal="right" vertical="center" wrapText="1"/>
    </xf>
    <xf numFmtId="164" fontId="74" fillId="0" borderId="0" xfId="3" applyNumberFormat="1" applyFont="1" applyAlignment="1">
      <alignment vertical="center"/>
    </xf>
    <xf numFmtId="164" fontId="39" fillId="0" borderId="0" xfId="3" applyNumberFormat="1" applyFont="1" applyAlignment="1">
      <alignment vertical="center" wrapText="1"/>
    </xf>
    <xf numFmtId="0" fontId="42" fillId="0" borderId="0" xfId="3" applyFont="1" applyAlignment="1">
      <alignment vertical="center"/>
    </xf>
    <xf numFmtId="164" fontId="56" fillId="0" borderId="0" xfId="3" applyNumberFormat="1" applyFont="1" applyAlignment="1">
      <alignment vertical="center"/>
    </xf>
    <xf numFmtId="164" fontId="74" fillId="0" borderId="0" xfId="3" applyNumberFormat="1" applyFont="1" applyAlignment="1">
      <alignment horizontal="right" vertical="center"/>
    </xf>
    <xf numFmtId="164" fontId="60" fillId="0" borderId="0" xfId="0" applyNumberFormat="1" applyFont="1" applyAlignment="1">
      <alignment vertical="center"/>
    </xf>
    <xf numFmtId="165" fontId="15" fillId="5" borderId="26" xfId="0" applyNumberFormat="1" applyFont="1" applyFill="1" applyBorder="1" applyAlignment="1">
      <alignment horizontal="right" vertical="center" wrapText="1"/>
    </xf>
    <xf numFmtId="2" fontId="65" fillId="2" borderId="17" xfId="0" applyNumberFormat="1" applyFont="1" applyFill="1" applyBorder="1" applyAlignment="1">
      <alignment horizontal="left" vertical="center" wrapText="1"/>
    </xf>
    <xf numFmtId="49" fontId="78" fillId="4" borderId="57" xfId="0" applyNumberFormat="1" applyFont="1" applyFill="1" applyBorder="1" applyAlignment="1">
      <alignment horizontal="left" vertical="center"/>
    </xf>
    <xf numFmtId="2" fontId="79" fillId="4" borderId="62" xfId="0" applyNumberFormat="1" applyFont="1" applyFill="1" applyBorder="1" applyAlignment="1">
      <alignment horizontal="left" vertical="center"/>
    </xf>
    <xf numFmtId="49" fontId="78" fillId="4" borderId="12" xfId="0" applyNumberFormat="1" applyFont="1" applyFill="1" applyBorder="1" applyAlignment="1">
      <alignment horizontal="left" vertical="center"/>
    </xf>
    <xf numFmtId="2" fontId="79" fillId="4" borderId="25" xfId="0" applyNumberFormat="1" applyFont="1" applyFill="1" applyBorder="1" applyAlignment="1">
      <alignment vertical="center"/>
    </xf>
    <xf numFmtId="2" fontId="79" fillId="4" borderId="69" xfId="0" applyNumberFormat="1" applyFont="1" applyFill="1" applyBorder="1" applyAlignment="1">
      <alignment vertical="center"/>
    </xf>
    <xf numFmtId="2" fontId="79" fillId="4" borderId="63" xfId="0" applyNumberFormat="1" applyFont="1" applyFill="1" applyBorder="1" applyAlignment="1">
      <alignment horizontal="left" vertical="center"/>
    </xf>
    <xf numFmtId="2" fontId="80" fillId="4" borderId="69" xfId="0" applyNumberFormat="1" applyFont="1" applyFill="1" applyBorder="1" applyAlignment="1">
      <alignment vertical="center"/>
    </xf>
    <xf numFmtId="2" fontId="80" fillId="4" borderId="63" xfId="0" applyNumberFormat="1" applyFont="1" applyFill="1" applyBorder="1" applyAlignment="1">
      <alignment horizontal="left" vertical="center"/>
    </xf>
    <xf numFmtId="49" fontId="78" fillId="4" borderId="55" xfId="0" applyNumberFormat="1" applyFont="1" applyFill="1" applyBorder="1" applyAlignment="1">
      <alignment horizontal="left" vertical="center"/>
    </xf>
    <xf numFmtId="2" fontId="79" fillId="4" borderId="74" xfId="0" applyNumberFormat="1" applyFont="1" applyFill="1" applyBorder="1" applyAlignment="1">
      <alignment vertical="center"/>
    </xf>
    <xf numFmtId="2" fontId="79" fillId="4" borderId="75" xfId="0" applyNumberFormat="1" applyFont="1" applyFill="1" applyBorder="1" applyAlignment="1">
      <alignment vertical="center"/>
    </xf>
    <xf numFmtId="2" fontId="79" fillId="4" borderId="64" xfId="0" applyNumberFormat="1" applyFont="1" applyFill="1" applyBorder="1" applyAlignment="1">
      <alignment horizontal="left" vertical="center"/>
    </xf>
    <xf numFmtId="164" fontId="81" fillId="10" borderId="60" xfId="0" applyNumberFormat="1" applyFont="1" applyFill="1" applyBorder="1" applyAlignment="1">
      <alignment vertical="center" wrapText="1"/>
    </xf>
    <xf numFmtId="2" fontId="69" fillId="0" borderId="0" xfId="0" applyNumberFormat="1" applyFont="1" applyAlignment="1">
      <alignment horizontal="left" vertical="center"/>
    </xf>
    <xf numFmtId="2" fontId="65" fillId="2" borderId="43" xfId="0" applyNumberFormat="1" applyFont="1" applyFill="1" applyBorder="1" applyAlignment="1">
      <alignment horizontal="left" vertical="center" wrapText="1"/>
    </xf>
    <xf numFmtId="164" fontId="72" fillId="6" borderId="58" xfId="3" applyNumberFormat="1" applyFont="1" applyFill="1" applyBorder="1" applyAlignment="1">
      <alignment vertical="center"/>
    </xf>
    <xf numFmtId="0" fontId="59" fillId="4" borderId="0" xfId="0" applyFont="1" applyFill="1" applyAlignment="1">
      <alignment vertical="center" wrapText="1"/>
    </xf>
    <xf numFmtId="164" fontId="72" fillId="4" borderId="0" xfId="0" applyNumberFormat="1" applyFont="1" applyFill="1" applyAlignment="1">
      <alignment horizontal="right" vertical="center" wrapText="1"/>
    </xf>
    <xf numFmtId="2" fontId="83" fillId="0" borderId="0" xfId="0" applyNumberFormat="1" applyFont="1" applyAlignment="1">
      <alignment vertical="center"/>
    </xf>
    <xf numFmtId="2" fontId="60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64" fontId="64" fillId="0" borderId="0" xfId="0" applyNumberFormat="1" applyFont="1" applyAlignment="1">
      <alignment vertical="center"/>
    </xf>
    <xf numFmtId="2" fontId="86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164" fontId="87" fillId="0" borderId="0" xfId="0" applyNumberFormat="1" applyFont="1" applyAlignment="1">
      <alignment vertical="center"/>
    </xf>
    <xf numFmtId="2" fontId="67" fillId="2" borderId="42" xfId="0" applyNumberFormat="1" applyFont="1" applyFill="1" applyBorder="1" applyAlignment="1">
      <alignment horizontal="left" vertical="center" wrapText="1"/>
    </xf>
    <xf numFmtId="164" fontId="88" fillId="2" borderId="41" xfId="0" applyNumberFormat="1" applyFont="1" applyFill="1" applyBorder="1" applyAlignment="1">
      <alignment horizontal="right" vertical="center" wrapText="1"/>
    </xf>
    <xf numFmtId="0" fontId="12" fillId="3" borderId="0" xfId="1" applyFont="1" applyFill="1" applyAlignment="1">
      <alignment horizontal="left" vertical="top"/>
    </xf>
    <xf numFmtId="0" fontId="16" fillId="3" borderId="0" xfId="1" applyFont="1" applyFill="1" applyAlignment="1">
      <alignment horizontal="left" vertical="top" wrapText="1"/>
    </xf>
    <xf numFmtId="0" fontId="16" fillId="3" borderId="0" xfId="1" applyFont="1" applyFill="1" applyAlignment="1">
      <alignment horizontal="left" vertical="top"/>
    </xf>
    <xf numFmtId="0" fontId="21" fillId="0" borderId="0" xfId="0" applyFont="1" applyAlignment="1">
      <alignment vertical="justify"/>
    </xf>
    <xf numFmtId="2" fontId="21" fillId="0" borderId="0" xfId="0" applyNumberFormat="1" applyFont="1" applyAlignment="1">
      <alignment vertical="justify"/>
    </xf>
    <xf numFmtId="0" fontId="90" fillId="0" borderId="0" xfId="1" applyFont="1"/>
    <xf numFmtId="0" fontId="70" fillId="0" borderId="0" xfId="3" applyFont="1" applyAlignment="1">
      <alignment horizontal="left" vertical="center" wrapText="1"/>
    </xf>
    <xf numFmtId="164" fontId="72" fillId="11" borderId="33" xfId="3" applyNumberFormat="1" applyFont="1" applyFill="1" applyBorder="1" applyAlignment="1">
      <alignment vertical="center"/>
    </xf>
    <xf numFmtId="165" fontId="93" fillId="0" borderId="0" xfId="0" applyNumberFormat="1" applyFont="1" applyAlignment="1">
      <alignment vertical="center"/>
    </xf>
    <xf numFmtId="165" fontId="93" fillId="5" borderId="0" xfId="0" applyNumberFormat="1" applyFont="1" applyFill="1" applyAlignment="1">
      <alignment vertical="center"/>
    </xf>
    <xf numFmtId="3" fontId="39" fillId="6" borderId="21" xfId="0" applyNumberFormat="1" applyFont="1" applyFill="1" applyBorder="1" applyAlignment="1">
      <alignment horizontal="right" vertical="center" wrapText="1"/>
    </xf>
    <xf numFmtId="165" fontId="42" fillId="5" borderId="23" xfId="0" applyNumberFormat="1" applyFont="1" applyFill="1" applyBorder="1" applyAlignment="1">
      <alignment horizontal="right" vertical="center" wrapText="1"/>
    </xf>
    <xf numFmtId="165" fontId="42" fillId="5" borderId="24" xfId="0" applyNumberFormat="1" applyFont="1" applyFill="1" applyBorder="1" applyAlignment="1">
      <alignment horizontal="right" vertical="center" wrapText="1"/>
    </xf>
    <xf numFmtId="165" fontId="36" fillId="6" borderId="21" xfId="0" applyNumberFormat="1" applyFont="1" applyFill="1" applyBorder="1" applyAlignment="1">
      <alignment horizontal="right" vertical="center" wrapText="1"/>
    </xf>
    <xf numFmtId="0" fontId="43" fillId="0" borderId="20" xfId="0" applyFont="1" applyBorder="1" applyAlignment="1">
      <alignment horizontal="right" vertical="center"/>
    </xf>
    <xf numFmtId="166" fontId="42" fillId="0" borderId="0" xfId="0" applyNumberFormat="1" applyFont="1" applyAlignment="1">
      <alignment horizontal="right" vertical="center"/>
    </xf>
    <xf numFmtId="165" fontId="42" fillId="5" borderId="28" xfId="0" applyNumberFormat="1" applyFont="1" applyFill="1" applyBorder="1" applyAlignment="1">
      <alignment horizontal="right" vertical="center" wrapText="1"/>
    </xf>
    <xf numFmtId="165" fontId="42" fillId="5" borderId="29" xfId="0" applyNumberFormat="1" applyFont="1" applyFill="1" applyBorder="1" applyAlignment="1">
      <alignment horizontal="right" vertical="center" wrapText="1"/>
    </xf>
    <xf numFmtId="165" fontId="36" fillId="6" borderId="21" xfId="0" applyNumberFormat="1" applyFont="1" applyFill="1" applyBorder="1" applyAlignment="1">
      <alignment horizontal="right" vertical="center"/>
    </xf>
    <xf numFmtId="0" fontId="7" fillId="3" borderId="0" xfId="1" applyFont="1" applyFill="1" applyAlignment="1">
      <alignment horizontal="left" vertical="top"/>
    </xf>
    <xf numFmtId="0" fontId="12" fillId="3" borderId="0" xfId="1" applyFont="1" applyFill="1" applyAlignment="1">
      <alignment horizontal="left" vertical="top" wrapText="1"/>
    </xf>
    <xf numFmtId="0" fontId="5" fillId="3" borderId="0" xfId="1" applyFont="1" applyFill="1" applyAlignment="1">
      <alignment horizontal="justify" vertical="top" wrapText="1"/>
    </xf>
    <xf numFmtId="165" fontId="25" fillId="5" borderId="0" xfId="0" applyNumberFormat="1" applyFont="1" applyFill="1" applyAlignment="1">
      <alignment vertical="center"/>
    </xf>
    <xf numFmtId="2" fontId="65" fillId="2" borderId="51" xfId="0" applyNumberFormat="1" applyFont="1" applyFill="1" applyBorder="1" applyAlignment="1">
      <alignment horizontal="left" vertical="top" wrapText="1"/>
    </xf>
    <xf numFmtId="2" fontId="66" fillId="2" borderId="52" xfId="0" applyNumberFormat="1" applyFont="1" applyFill="1" applyBorder="1" applyAlignment="1">
      <alignment horizontal="left" vertical="top" wrapText="1"/>
    </xf>
    <xf numFmtId="2" fontId="67" fillId="2" borderId="52" xfId="0" applyNumberFormat="1" applyFont="1" applyFill="1" applyBorder="1" applyAlignment="1">
      <alignment horizontal="left" vertical="top" wrapText="1"/>
    </xf>
    <xf numFmtId="164" fontId="67" fillId="2" borderId="52" xfId="0" applyNumberFormat="1" applyFont="1" applyFill="1" applyBorder="1" applyAlignment="1">
      <alignment horizontal="right" vertical="top" wrapText="1"/>
    </xf>
    <xf numFmtId="164" fontId="68" fillId="2" borderId="10" xfId="0" applyNumberFormat="1" applyFont="1" applyFill="1" applyBorder="1" applyAlignment="1">
      <alignment horizontal="right" vertical="top" wrapText="1"/>
    </xf>
    <xf numFmtId="0" fontId="74" fillId="0" borderId="44" xfId="0" applyFont="1" applyBorder="1" applyAlignment="1">
      <alignment horizontal="left" vertical="center" wrapText="1"/>
    </xf>
    <xf numFmtId="0" fontId="51" fillId="0" borderId="45" xfId="0" applyFont="1" applyBorder="1" applyAlignment="1">
      <alignment horizontal="left" vertical="center" wrapText="1"/>
    </xf>
    <xf numFmtId="0" fontId="74" fillId="0" borderId="45" xfId="0" applyFont="1" applyBorder="1" applyAlignment="1">
      <alignment horizontal="left" vertical="center" wrapText="1"/>
    </xf>
    <xf numFmtId="164" fontId="74" fillId="0" borderId="45" xfId="0" applyNumberFormat="1" applyFont="1" applyBorder="1" applyAlignment="1">
      <alignment horizontal="right" vertical="center"/>
    </xf>
    <xf numFmtId="164" fontId="69" fillId="0" borderId="6" xfId="0" applyNumberFormat="1" applyFont="1" applyBorder="1" applyAlignment="1">
      <alignment vertical="center"/>
    </xf>
    <xf numFmtId="0" fontId="74" fillId="0" borderId="49" xfId="0" applyFont="1" applyBorder="1" applyAlignment="1">
      <alignment horizontal="left" vertical="center" wrapText="1"/>
    </xf>
    <xf numFmtId="0" fontId="51" fillId="0" borderId="50" xfId="0" applyFont="1" applyBorder="1" applyAlignment="1">
      <alignment horizontal="left" vertical="center" wrapText="1"/>
    </xf>
    <xf numFmtId="0" fontId="74" fillId="0" borderId="50" xfId="0" applyFont="1" applyBorder="1" applyAlignment="1">
      <alignment horizontal="left" vertical="center" wrapText="1"/>
    </xf>
    <xf numFmtId="164" fontId="74" fillId="0" borderId="50" xfId="0" applyNumberFormat="1" applyFont="1" applyBorder="1" applyAlignment="1">
      <alignment horizontal="right" vertical="center"/>
    </xf>
    <xf numFmtId="164" fontId="69" fillId="0" borderId="7" xfId="0" applyNumberFormat="1" applyFont="1" applyBorder="1" applyAlignment="1">
      <alignment vertical="center"/>
    </xf>
    <xf numFmtId="0" fontId="74" fillId="0" borderId="46" xfId="0" applyFont="1" applyBorder="1" applyAlignment="1">
      <alignment horizontal="left" vertical="center" wrapText="1"/>
    </xf>
    <xf numFmtId="0" fontId="51" fillId="0" borderId="47" xfId="0" applyFont="1" applyBorder="1" applyAlignment="1">
      <alignment horizontal="left" vertical="center" wrapText="1"/>
    </xf>
    <xf numFmtId="0" fontId="74" fillId="0" borderId="47" xfId="0" applyFont="1" applyBorder="1" applyAlignment="1">
      <alignment horizontal="left" vertical="center" wrapText="1"/>
    </xf>
    <xf numFmtId="164" fontId="74" fillId="0" borderId="47" xfId="0" applyNumberFormat="1" applyFont="1" applyBorder="1" applyAlignment="1">
      <alignment horizontal="right" vertical="center"/>
    </xf>
    <xf numFmtId="164" fontId="69" fillId="0" borderId="48" xfId="0" applyNumberFormat="1" applyFont="1" applyBorder="1" applyAlignment="1">
      <alignment vertical="center"/>
    </xf>
    <xf numFmtId="0" fontId="51" fillId="12" borderId="51" xfId="0" applyFont="1" applyFill="1" applyBorder="1" applyAlignment="1">
      <alignment horizontal="left" vertical="center" wrapText="1"/>
    </xf>
    <xf numFmtId="164" fontId="51" fillId="12" borderId="52" xfId="0" applyNumberFormat="1" applyFont="1" applyFill="1" applyBorder="1" applyAlignment="1">
      <alignment horizontal="right" vertical="center"/>
    </xf>
    <xf numFmtId="164" fontId="51" fillId="12" borderId="10" xfId="0" applyNumberFormat="1" applyFont="1" applyFill="1" applyBorder="1" applyAlignment="1">
      <alignment horizontal="right" vertical="center"/>
    </xf>
    <xf numFmtId="0" fontId="74" fillId="0" borderId="53" xfId="0" applyFont="1" applyBorder="1" applyAlignment="1">
      <alignment horizontal="left" vertical="center" wrapText="1"/>
    </xf>
    <xf numFmtId="0" fontId="51" fillId="0" borderId="54" xfId="0" applyFont="1" applyBorder="1" applyAlignment="1">
      <alignment horizontal="left" vertical="center" wrapText="1"/>
    </xf>
    <xf numFmtId="0" fontId="74" fillId="0" borderId="54" xfId="0" applyFont="1" applyBorder="1" applyAlignment="1">
      <alignment horizontal="left" vertical="center" wrapText="1"/>
    </xf>
    <xf numFmtId="164" fontId="74" fillId="0" borderId="54" xfId="0" applyNumberFormat="1" applyFont="1" applyBorder="1" applyAlignment="1">
      <alignment horizontal="right" vertical="center"/>
    </xf>
    <xf numFmtId="164" fontId="69" fillId="0" borderId="8" xfId="0" applyNumberFormat="1" applyFont="1" applyBorder="1" applyAlignment="1">
      <alignment vertical="center"/>
    </xf>
    <xf numFmtId="0" fontId="96" fillId="0" borderId="0" xfId="0" applyFont="1" applyAlignment="1">
      <alignment vertical="center"/>
    </xf>
    <xf numFmtId="0" fontId="11" fillId="3" borderId="0" xfId="1" applyFont="1" applyFill="1" applyAlignment="1">
      <alignment horizontal="center" vertical="top"/>
    </xf>
    <xf numFmtId="0" fontId="97" fillId="3" borderId="0" xfId="1" applyFont="1" applyFill="1" applyAlignment="1">
      <alignment horizontal="center" vertical="top"/>
    </xf>
    <xf numFmtId="0" fontId="97" fillId="3" borderId="0" xfId="1" applyFont="1" applyFill="1" applyAlignment="1">
      <alignment vertical="top"/>
    </xf>
    <xf numFmtId="0" fontId="51" fillId="12" borderId="88" xfId="0" applyFont="1" applyFill="1" applyBorder="1" applyAlignment="1">
      <alignment horizontal="left" vertical="center" wrapText="1"/>
    </xf>
    <xf numFmtId="164" fontId="51" fillId="12" borderId="89" xfId="0" applyNumberFormat="1" applyFont="1" applyFill="1" applyBorder="1" applyAlignment="1">
      <alignment horizontal="right" vertical="center"/>
    </xf>
    <xf numFmtId="164" fontId="51" fillId="12" borderId="90" xfId="0" applyNumberFormat="1" applyFont="1" applyFill="1" applyBorder="1" applyAlignment="1">
      <alignment horizontal="right" vertical="center"/>
    </xf>
    <xf numFmtId="164" fontId="51" fillId="10" borderId="92" xfId="0" applyNumberFormat="1" applyFont="1" applyFill="1" applyBorder="1" applyAlignment="1">
      <alignment horizontal="right" vertical="center"/>
    </xf>
    <xf numFmtId="164" fontId="51" fillId="10" borderId="93" xfId="0" applyNumberFormat="1" applyFont="1" applyFill="1" applyBorder="1" applyAlignment="1">
      <alignment horizontal="right" vertical="center"/>
    </xf>
    <xf numFmtId="49" fontId="74" fillId="11" borderId="30" xfId="3" applyNumberFormat="1" applyFont="1" applyFill="1" applyBorder="1" applyAlignment="1">
      <alignment horizontal="left" vertical="center" wrapText="1"/>
    </xf>
    <xf numFmtId="49" fontId="51" fillId="11" borderId="31" xfId="3" applyNumberFormat="1" applyFont="1" applyFill="1" applyBorder="1" applyAlignment="1">
      <alignment vertical="center" wrapText="1"/>
    </xf>
    <xf numFmtId="49" fontId="74" fillId="11" borderId="32" xfId="3" applyNumberFormat="1" applyFont="1" applyFill="1" applyBorder="1" applyAlignment="1">
      <alignment vertical="center" wrapText="1"/>
    </xf>
    <xf numFmtId="164" fontId="20" fillId="11" borderId="31" xfId="3" applyNumberFormat="1" applyFont="1" applyFill="1" applyBorder="1" applyAlignment="1">
      <alignment vertical="center" wrapText="1"/>
    </xf>
    <xf numFmtId="49" fontId="74" fillId="11" borderId="34" xfId="3" applyNumberFormat="1" applyFont="1" applyFill="1" applyBorder="1" applyAlignment="1">
      <alignment horizontal="left" vertical="center" wrapText="1"/>
    </xf>
    <xf numFmtId="49" fontId="51" fillId="11" borderId="15" xfId="3" applyNumberFormat="1" applyFont="1" applyFill="1" applyBorder="1" applyAlignment="1">
      <alignment vertical="center" wrapText="1"/>
    </xf>
    <xf numFmtId="49" fontId="74" fillId="11" borderId="35" xfId="3" applyNumberFormat="1" applyFont="1" applyFill="1" applyBorder="1" applyAlignment="1">
      <alignment vertical="center" wrapText="1"/>
    </xf>
    <xf numFmtId="164" fontId="74" fillId="11" borderId="15" xfId="3" applyNumberFormat="1" applyFont="1" applyFill="1" applyBorder="1" applyAlignment="1">
      <alignment vertical="center" wrapText="1"/>
    </xf>
    <xf numFmtId="164" fontId="20" fillId="11" borderId="15" xfId="3" applyNumberFormat="1" applyFont="1" applyFill="1" applyBorder="1" applyAlignment="1">
      <alignment vertical="center" wrapText="1"/>
    </xf>
    <xf numFmtId="49" fontId="74" fillId="7" borderId="37" xfId="3" applyNumberFormat="1" applyFont="1" applyFill="1" applyBorder="1" applyAlignment="1">
      <alignment horizontal="left" vertical="center" wrapText="1"/>
    </xf>
    <xf numFmtId="49" fontId="51" fillId="7" borderId="38" xfId="3" applyNumberFormat="1" applyFont="1" applyFill="1" applyBorder="1" applyAlignment="1">
      <alignment vertical="center" wrapText="1"/>
    </xf>
    <xf numFmtId="164" fontId="74" fillId="7" borderId="38" xfId="3" applyNumberFormat="1" applyFont="1" applyFill="1" applyBorder="1" applyAlignment="1">
      <alignment vertical="center" wrapText="1"/>
    </xf>
    <xf numFmtId="164" fontId="74" fillId="7" borderId="38" xfId="3" applyNumberFormat="1" applyFont="1" applyFill="1" applyBorder="1" applyAlignment="1">
      <alignment horizontal="right" vertical="center" wrapText="1"/>
    </xf>
    <xf numFmtId="49" fontId="43" fillId="7" borderId="39" xfId="3" applyNumberFormat="1" applyFont="1" applyFill="1" applyBorder="1" applyAlignment="1">
      <alignment vertical="center" wrapText="1"/>
    </xf>
    <xf numFmtId="0" fontId="71" fillId="0" borderId="0" xfId="1" applyFont="1" applyAlignment="1">
      <alignment vertical="center"/>
    </xf>
    <xf numFmtId="164" fontId="72" fillId="9" borderId="3" xfId="1" applyNumberFormat="1" applyFont="1" applyFill="1" applyBorder="1" applyAlignment="1">
      <alignment horizontal="right" vertical="center"/>
    </xf>
    <xf numFmtId="2" fontId="65" fillId="2" borderId="17" xfId="0" applyNumberFormat="1" applyFont="1" applyFill="1" applyBorder="1" applyAlignment="1">
      <alignment horizontal="left" vertical="top" wrapText="1"/>
    </xf>
    <xf numFmtId="2" fontId="67" fillId="2" borderId="65" xfId="0" applyNumberFormat="1" applyFont="1" applyFill="1" applyBorder="1" applyAlignment="1">
      <alignment horizontal="center" vertical="top" wrapText="1"/>
    </xf>
    <xf numFmtId="164" fontId="77" fillId="2" borderId="18" xfId="0" applyNumberFormat="1" applyFont="1" applyFill="1" applyBorder="1" applyAlignment="1">
      <alignment horizontal="right" vertical="top" wrapText="1"/>
    </xf>
    <xf numFmtId="164" fontId="72" fillId="2" borderId="19" xfId="0" applyNumberFormat="1" applyFont="1" applyFill="1" applyBorder="1" applyAlignment="1">
      <alignment horizontal="right" vertical="top" wrapText="1"/>
    </xf>
    <xf numFmtId="164" fontId="74" fillId="6" borderId="31" xfId="3" applyNumberFormat="1" applyFont="1" applyFill="1" applyBorder="1" applyAlignment="1">
      <alignment vertical="center" wrapText="1"/>
    </xf>
    <xf numFmtId="164" fontId="81" fillId="10" borderId="52" xfId="0" applyNumberFormat="1" applyFont="1" applyFill="1" applyBorder="1" applyAlignment="1">
      <alignment vertical="center" wrapText="1"/>
    </xf>
    <xf numFmtId="49" fontId="74" fillId="6" borderId="57" xfId="3" applyNumberFormat="1" applyFont="1" applyFill="1" applyBorder="1" applyAlignment="1">
      <alignment horizontal="left" vertical="center" wrapText="1"/>
    </xf>
    <xf numFmtId="49" fontId="51" fillId="6" borderId="20" xfId="3" applyNumberFormat="1" applyFont="1" applyFill="1" applyBorder="1" applyAlignment="1">
      <alignment horizontal="left" vertical="center" wrapText="1"/>
    </xf>
    <xf numFmtId="164" fontId="99" fillId="4" borderId="0" xfId="0" applyNumberFormat="1" applyFont="1" applyFill="1" applyAlignment="1">
      <alignment vertical="center" wrapText="1"/>
    </xf>
    <xf numFmtId="2" fontId="65" fillId="2" borderId="17" xfId="0" applyNumberFormat="1" applyFont="1" applyFill="1" applyBorder="1" applyAlignment="1">
      <alignment vertical="top" wrapText="1"/>
    </xf>
    <xf numFmtId="2" fontId="65" fillId="2" borderId="43" xfId="0" applyNumberFormat="1" applyFont="1" applyFill="1" applyBorder="1" applyAlignment="1">
      <alignment vertical="top" wrapText="1"/>
    </xf>
    <xf numFmtId="2" fontId="67" fillId="2" borderId="42" xfId="0" applyNumberFormat="1" applyFont="1" applyFill="1" applyBorder="1" applyAlignment="1">
      <alignment vertical="top" wrapText="1"/>
    </xf>
    <xf numFmtId="2" fontId="67" fillId="2" borderId="65" xfId="0" applyNumberFormat="1" applyFont="1" applyFill="1" applyBorder="1" applyAlignment="1">
      <alignment vertical="top" wrapText="1"/>
    </xf>
    <xf numFmtId="164" fontId="20" fillId="4" borderId="31" xfId="0" applyNumberFormat="1" applyFont="1" applyFill="1" applyBorder="1" applyAlignment="1">
      <alignment horizontal="right" vertical="center"/>
    </xf>
    <xf numFmtId="164" fontId="20" fillId="4" borderId="13" xfId="0" applyNumberFormat="1" applyFont="1" applyFill="1" applyBorder="1" applyAlignment="1">
      <alignment horizontal="right" vertical="center"/>
    </xf>
    <xf numFmtId="164" fontId="20" fillId="4" borderId="15" xfId="0" applyNumberFormat="1" applyFont="1" applyFill="1" applyBorder="1" applyAlignment="1">
      <alignment horizontal="right" vertical="center"/>
    </xf>
    <xf numFmtId="165" fontId="25" fillId="5" borderId="0" xfId="0" applyNumberFormat="1" applyFont="1" applyFill="1"/>
    <xf numFmtId="165" fontId="25" fillId="5" borderId="20" xfId="0" applyNumberFormat="1" applyFont="1" applyFill="1" applyBorder="1" applyAlignment="1">
      <alignment vertical="center"/>
    </xf>
    <xf numFmtId="0" fontId="20" fillId="0" borderId="46" xfId="0" applyFont="1" applyBorder="1" applyAlignment="1">
      <alignment horizontal="left" vertical="center" wrapText="1"/>
    </xf>
    <xf numFmtId="0" fontId="72" fillId="0" borderId="47" xfId="0" applyFont="1" applyBorder="1" applyAlignment="1">
      <alignment horizontal="left" vertical="center" wrapText="1"/>
    </xf>
    <xf numFmtId="0" fontId="20" fillId="0" borderId="47" xfId="0" applyFont="1" applyBorder="1" applyAlignment="1">
      <alignment horizontal="left" vertical="center" wrapText="1"/>
    </xf>
    <xf numFmtId="164" fontId="20" fillId="0" borderId="47" xfId="0" applyNumberFormat="1" applyFont="1" applyBorder="1" applyAlignment="1">
      <alignment horizontal="right" vertical="center"/>
    </xf>
    <xf numFmtId="164" fontId="20" fillId="0" borderId="48" xfId="0" applyNumberFormat="1" applyFont="1" applyBorder="1" applyAlignment="1">
      <alignment vertical="center"/>
    </xf>
    <xf numFmtId="49" fontId="6" fillId="3" borderId="0" xfId="1" applyNumberFormat="1" applyFont="1" applyFill="1" applyAlignment="1">
      <alignment vertical="top" wrapText="1"/>
    </xf>
    <xf numFmtId="0" fontId="5" fillId="3" borderId="0" xfId="1" applyFont="1" applyFill="1" applyAlignment="1">
      <alignment horizontal="right" vertical="top" wrapText="1"/>
    </xf>
    <xf numFmtId="0" fontId="6" fillId="3" borderId="0" xfId="1" applyFont="1" applyFill="1" applyAlignment="1">
      <alignment horizontal="center" vertical="top" wrapText="1"/>
    </xf>
    <xf numFmtId="0" fontId="100" fillId="3" borderId="0" xfId="1" applyFont="1" applyFill="1" applyAlignment="1">
      <alignment horizontal="right" vertical="top" wrapText="1"/>
    </xf>
    <xf numFmtId="0" fontId="102" fillId="3" borderId="0" xfId="1" applyFont="1" applyFill="1" applyAlignment="1">
      <alignment horizontal="center" vertical="top" wrapText="1"/>
    </xf>
    <xf numFmtId="0" fontId="5" fillId="3" borderId="0" xfId="1" applyFont="1" applyFill="1" applyAlignment="1">
      <alignment horizontal="left" vertical="top" wrapText="1"/>
    </xf>
    <xf numFmtId="0" fontId="6" fillId="3" borderId="0" xfId="1" applyFont="1" applyFill="1" applyAlignment="1">
      <alignment horizontal="left" vertical="top" wrapText="1"/>
    </xf>
    <xf numFmtId="0" fontId="106" fillId="3" borderId="0" xfId="1" applyFont="1" applyFill="1" applyAlignment="1">
      <alignment horizontal="justify" vertical="top" wrapText="1"/>
    </xf>
    <xf numFmtId="0" fontId="102" fillId="3" borderId="0" xfId="1" applyFont="1" applyFill="1" applyAlignment="1">
      <alignment horizontal="center" vertical="top"/>
    </xf>
    <xf numFmtId="0" fontId="102" fillId="3" borderId="0" xfId="1" applyFont="1" applyFill="1" applyAlignment="1">
      <alignment horizontal="left" vertical="top" wrapText="1"/>
    </xf>
    <xf numFmtId="0" fontId="6" fillId="3" borderId="0" xfId="1" applyFont="1" applyFill="1" applyAlignment="1">
      <alignment horizontal="left" vertical="top"/>
    </xf>
    <xf numFmtId="0" fontId="12" fillId="3" borderId="0" xfId="1" applyFont="1" applyFill="1" applyAlignment="1">
      <alignment vertical="justify" wrapText="1"/>
    </xf>
    <xf numFmtId="164" fontId="20" fillId="4" borderId="6" xfId="0" applyNumberFormat="1" applyFont="1" applyFill="1" applyBorder="1" applyAlignment="1">
      <alignment vertical="center"/>
    </xf>
    <xf numFmtId="164" fontId="20" fillId="4" borderId="48" xfId="0" applyNumberFormat="1" applyFont="1" applyFill="1" applyBorder="1" applyAlignment="1">
      <alignment vertical="center"/>
    </xf>
    <xf numFmtId="164" fontId="20" fillId="4" borderId="7" xfId="0" applyNumberFormat="1" applyFont="1" applyFill="1" applyBorder="1" applyAlignment="1">
      <alignment vertical="center"/>
    </xf>
    <xf numFmtId="0" fontId="5" fillId="3" borderId="0" xfId="1" applyFont="1" applyFill="1" applyAlignment="1">
      <alignment horizontal="right" vertical="top"/>
    </xf>
    <xf numFmtId="0" fontId="9" fillId="3" borderId="0" xfId="1" applyFont="1" applyFill="1" applyAlignment="1">
      <alignment horizontal="justify" vertical="top" wrapText="1"/>
    </xf>
    <xf numFmtId="0" fontId="107" fillId="4" borderId="81" xfId="0" applyFont="1" applyFill="1" applyBorder="1" applyAlignment="1">
      <alignment horizontal="left" vertical="center" wrapText="1"/>
    </xf>
    <xf numFmtId="0" fontId="109" fillId="4" borderId="45" xfId="0" applyFont="1" applyFill="1" applyBorder="1" applyAlignment="1">
      <alignment horizontal="left" vertical="center" wrapText="1"/>
    </xf>
    <xf numFmtId="0" fontId="44" fillId="4" borderId="45" xfId="0" applyFont="1" applyFill="1" applyBorder="1" applyAlignment="1">
      <alignment vertical="center" wrapText="1"/>
    </xf>
    <xf numFmtId="164" fontId="20" fillId="4" borderId="72" xfId="0" applyNumberFormat="1" applyFont="1" applyFill="1" applyBorder="1" applyAlignment="1">
      <alignment vertical="center"/>
    </xf>
    <xf numFmtId="164" fontId="72" fillId="13" borderId="79" xfId="0" applyNumberFormat="1" applyFont="1" applyFill="1" applyBorder="1" applyAlignment="1">
      <alignment vertical="center"/>
    </xf>
    <xf numFmtId="164" fontId="69" fillId="4" borderId="8" xfId="0" applyNumberFormat="1" applyFont="1" applyFill="1" applyBorder="1" applyAlignment="1">
      <alignment vertical="center"/>
    </xf>
    <xf numFmtId="164" fontId="69" fillId="4" borderId="6" xfId="0" applyNumberFormat="1" applyFont="1" applyFill="1" applyBorder="1" applyAlignment="1">
      <alignment vertical="center"/>
    </xf>
    <xf numFmtId="0" fontId="107" fillId="4" borderId="80" xfId="0" applyFont="1" applyFill="1" applyBorder="1" applyAlignment="1">
      <alignment horizontal="left" vertical="center" wrapText="1"/>
    </xf>
    <xf numFmtId="0" fontId="109" fillId="4" borderId="50" xfId="0" applyFont="1" applyFill="1" applyBorder="1" applyAlignment="1">
      <alignment horizontal="left" vertical="center" wrapText="1"/>
    </xf>
    <xf numFmtId="0" fontId="44" fillId="4" borderId="50" xfId="0" applyFont="1" applyFill="1" applyBorder="1" applyAlignment="1">
      <alignment vertical="center" wrapText="1"/>
    </xf>
    <xf numFmtId="164" fontId="20" fillId="4" borderId="78" xfId="0" applyNumberFormat="1" applyFont="1" applyFill="1" applyBorder="1" applyAlignment="1">
      <alignment vertical="center"/>
    </xf>
    <xf numFmtId="0" fontId="107" fillId="4" borderId="82" xfId="0" applyFont="1" applyFill="1" applyBorder="1" applyAlignment="1">
      <alignment horizontal="left" vertical="center" wrapText="1"/>
    </xf>
    <xf numFmtId="0" fontId="109" fillId="4" borderId="83" xfId="0" applyFont="1" applyFill="1" applyBorder="1" applyAlignment="1">
      <alignment horizontal="left" vertical="center" wrapText="1"/>
    </xf>
    <xf numFmtId="0" fontId="44" fillId="4" borderId="83" xfId="0" applyFont="1" applyFill="1" applyBorder="1" applyAlignment="1">
      <alignment vertical="center" wrapText="1"/>
    </xf>
    <xf numFmtId="164" fontId="20" fillId="4" borderId="86" xfId="0" applyNumberFormat="1" applyFont="1" applyFill="1" applyBorder="1" applyAlignment="1">
      <alignment vertical="center"/>
    </xf>
    <xf numFmtId="164" fontId="72" fillId="4" borderId="58" xfId="0" applyNumberFormat="1" applyFont="1" applyFill="1" applyBorder="1" applyAlignment="1">
      <alignment horizontal="right" vertical="center"/>
    </xf>
    <xf numFmtId="164" fontId="72" fillId="4" borderId="14" xfId="0" applyNumberFormat="1" applyFont="1" applyFill="1" applyBorder="1" applyAlignment="1">
      <alignment horizontal="right" vertical="center"/>
    </xf>
    <xf numFmtId="164" fontId="72" fillId="4" borderId="56" xfId="0" applyNumberFormat="1" applyFont="1" applyFill="1" applyBorder="1" applyAlignment="1">
      <alignment horizontal="right" vertical="center"/>
    </xf>
    <xf numFmtId="164" fontId="81" fillId="4" borderId="0" xfId="0" applyNumberFormat="1" applyFont="1" applyFill="1" applyAlignment="1">
      <alignment vertical="center" wrapText="1"/>
    </xf>
    <xf numFmtId="2" fontId="96" fillId="0" borderId="0" xfId="0" applyNumberFormat="1" applyFont="1" applyAlignment="1">
      <alignment vertical="center"/>
    </xf>
    <xf numFmtId="0" fontId="111" fillId="3" borderId="0" xfId="1" applyFont="1" applyFill="1" applyAlignment="1">
      <alignment vertical="top"/>
    </xf>
    <xf numFmtId="0" fontId="100" fillId="3" borderId="0" xfId="1" applyFont="1" applyFill="1" applyAlignment="1">
      <alignment horizontal="center" vertical="top"/>
    </xf>
    <xf numFmtId="0" fontId="100" fillId="3" borderId="0" xfId="1" applyFont="1" applyFill="1" applyAlignment="1">
      <alignment horizontal="justify" vertical="top" wrapText="1"/>
    </xf>
    <xf numFmtId="0" fontId="100" fillId="3" borderId="0" xfId="1" applyFont="1" applyFill="1" applyAlignment="1">
      <alignment vertical="top"/>
    </xf>
    <xf numFmtId="49" fontId="20" fillId="0" borderId="0" xfId="0" applyNumberFormat="1" applyFont="1" applyAlignment="1">
      <alignment horizontal="right" vertical="center"/>
    </xf>
    <xf numFmtId="0" fontId="51" fillId="14" borderId="20" xfId="3" applyFont="1" applyFill="1" applyBorder="1" applyAlignment="1">
      <alignment vertical="center"/>
    </xf>
    <xf numFmtId="0" fontId="41" fillId="14" borderId="20" xfId="3" applyFont="1" applyFill="1" applyBorder="1" applyAlignment="1">
      <alignment vertical="center"/>
    </xf>
    <xf numFmtId="0" fontId="107" fillId="14" borderId="81" xfId="0" applyFont="1" applyFill="1" applyBorder="1" applyAlignment="1">
      <alignment horizontal="left" vertical="center" wrapText="1"/>
    </xf>
    <xf numFmtId="0" fontId="109" fillId="14" borderId="45" xfId="0" applyFont="1" applyFill="1" applyBorder="1" applyAlignment="1">
      <alignment horizontal="left" vertical="center" wrapText="1"/>
    </xf>
    <xf numFmtId="0" fontId="44" fillId="14" borderId="45" xfId="0" applyFont="1" applyFill="1" applyBorder="1" applyAlignment="1">
      <alignment vertical="center" wrapText="1"/>
    </xf>
    <xf numFmtId="164" fontId="20" fillId="14" borderId="72" xfId="0" applyNumberFormat="1" applyFont="1" applyFill="1" applyBorder="1" applyAlignment="1">
      <alignment vertical="center"/>
    </xf>
    <xf numFmtId="0" fontId="112" fillId="14" borderId="81" xfId="0" applyFont="1" applyFill="1" applyBorder="1" applyAlignment="1">
      <alignment horizontal="left" vertical="center" wrapText="1"/>
    </xf>
    <xf numFmtId="0" fontId="113" fillId="14" borderId="45" xfId="0" applyFont="1" applyFill="1" applyBorder="1" applyAlignment="1">
      <alignment horizontal="left" vertical="center" wrapText="1"/>
    </xf>
    <xf numFmtId="0" fontId="114" fillId="14" borderId="45" xfId="0" applyFont="1" applyFill="1" applyBorder="1" applyAlignment="1">
      <alignment vertical="center" wrapText="1"/>
    </xf>
    <xf numFmtId="0" fontId="74" fillId="14" borderId="20" xfId="3" applyFont="1" applyFill="1" applyBorder="1" applyAlignment="1">
      <alignment vertical="center"/>
    </xf>
    <xf numFmtId="0" fontId="74" fillId="0" borderId="20" xfId="3" applyFont="1" applyBorder="1" applyAlignment="1">
      <alignment vertical="center"/>
    </xf>
    <xf numFmtId="164" fontId="51" fillId="4" borderId="0" xfId="0" applyNumberFormat="1" applyFont="1" applyFill="1" applyAlignment="1">
      <alignment horizontal="right" vertical="center"/>
    </xf>
    <xf numFmtId="0" fontId="74" fillId="0" borderId="88" xfId="0" applyFont="1" applyBorder="1" applyAlignment="1">
      <alignment horizontal="left" vertical="center" wrapText="1"/>
    </xf>
    <xf numFmtId="0" fontId="51" fillId="0" borderId="89" xfId="0" applyFont="1" applyBorder="1" applyAlignment="1">
      <alignment horizontal="left" vertical="center" wrapText="1"/>
    </xf>
    <xf numFmtId="0" fontId="74" fillId="0" borderId="89" xfId="0" applyFont="1" applyBorder="1" applyAlignment="1">
      <alignment horizontal="left" vertical="center" wrapText="1"/>
    </xf>
    <xf numFmtId="164" fontId="74" fillId="0" borderId="89" xfId="0" applyNumberFormat="1" applyFont="1" applyBorder="1" applyAlignment="1">
      <alignment horizontal="right" vertical="center"/>
    </xf>
    <xf numFmtId="0" fontId="74" fillId="0" borderId="97" xfId="0" applyFont="1" applyBorder="1" applyAlignment="1">
      <alignment horizontal="left" vertical="center" wrapText="1"/>
    </xf>
    <xf numFmtId="0" fontId="51" fillId="0" borderId="98" xfId="0" applyFont="1" applyBorder="1" applyAlignment="1">
      <alignment horizontal="left" vertical="center" wrapText="1"/>
    </xf>
    <xf numFmtId="0" fontId="74" fillId="0" borderId="98" xfId="0" applyFont="1" applyBorder="1" applyAlignment="1">
      <alignment horizontal="left" vertical="center" wrapText="1"/>
    </xf>
    <xf numFmtId="164" fontId="74" fillId="0" borderId="98" xfId="0" applyNumberFormat="1" applyFont="1" applyBorder="1" applyAlignment="1">
      <alignment horizontal="right" vertical="center"/>
    </xf>
    <xf numFmtId="164" fontId="67" fillId="2" borderId="99" xfId="0" applyNumberFormat="1" applyFont="1" applyFill="1" applyBorder="1" applyAlignment="1">
      <alignment horizontal="right" vertical="top" wrapText="1"/>
    </xf>
    <xf numFmtId="164" fontId="74" fillId="0" borderId="100" xfId="0" applyNumberFormat="1" applyFont="1" applyBorder="1" applyAlignment="1">
      <alignment horizontal="right" vertical="center"/>
    </xf>
    <xf numFmtId="164" fontId="74" fillId="0" borderId="101" xfId="0" applyNumberFormat="1" applyFont="1" applyBorder="1" applyAlignment="1">
      <alignment horizontal="right" vertical="center"/>
    </xf>
    <xf numFmtId="164" fontId="68" fillId="2" borderId="96" xfId="0" applyNumberFormat="1" applyFont="1" applyFill="1" applyBorder="1" applyAlignment="1">
      <alignment horizontal="right" vertical="top" wrapText="1"/>
    </xf>
    <xf numFmtId="164" fontId="69" fillId="0" borderId="102" xfId="0" applyNumberFormat="1" applyFont="1" applyBorder="1" applyAlignment="1">
      <alignment vertical="center"/>
    </xf>
    <xf numFmtId="164" fontId="69" fillId="4" borderId="103" xfId="0" applyNumberFormat="1" applyFont="1" applyFill="1" applyBorder="1" applyAlignment="1">
      <alignment vertical="center"/>
    </xf>
    <xf numFmtId="164" fontId="51" fillId="10" borderId="96" xfId="0" applyNumberFormat="1" applyFont="1" applyFill="1" applyBorder="1" applyAlignment="1">
      <alignment horizontal="right" vertical="center"/>
    </xf>
    <xf numFmtId="164" fontId="62" fillId="0" borderId="0" xfId="0" applyNumberFormat="1" applyFont="1" applyAlignment="1">
      <alignment horizontal="left" vertical="center"/>
    </xf>
    <xf numFmtId="164" fontId="116" fillId="0" borderId="0" xfId="1" applyNumberFormat="1" applyFont="1" applyAlignment="1">
      <alignment vertical="center"/>
    </xf>
    <xf numFmtId="164" fontId="117" fillId="0" borderId="0" xfId="1" applyNumberFormat="1" applyFont="1" applyAlignment="1">
      <alignment vertical="center"/>
    </xf>
    <xf numFmtId="0" fontId="118" fillId="0" borderId="0" xfId="1" applyFont="1"/>
    <xf numFmtId="0" fontId="119" fillId="0" borderId="0" xfId="1" applyFont="1"/>
    <xf numFmtId="164" fontId="51" fillId="12" borderId="99" xfId="0" applyNumberFormat="1" applyFont="1" applyFill="1" applyBorder="1" applyAlignment="1">
      <alignment horizontal="right" vertical="center"/>
    </xf>
    <xf numFmtId="164" fontId="51" fillId="12" borderId="96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64" fontId="68" fillId="2" borderId="52" xfId="0" applyNumberFormat="1" applyFont="1" applyFill="1" applyBorder="1" applyAlignment="1">
      <alignment horizontal="right" vertical="top" wrapText="1"/>
    </xf>
    <xf numFmtId="164" fontId="6" fillId="2" borderId="104" xfId="0" applyNumberFormat="1" applyFont="1" applyFill="1" applyBorder="1" applyAlignment="1">
      <alignment horizontal="left" vertical="center" wrapText="1"/>
    </xf>
    <xf numFmtId="164" fontId="69" fillId="0" borderId="45" xfId="0" applyNumberFormat="1" applyFont="1" applyBorder="1" applyAlignment="1">
      <alignment vertical="center"/>
    </xf>
    <xf numFmtId="0" fontId="120" fillId="4" borderId="7" xfId="0" applyFont="1" applyFill="1" applyBorder="1" applyAlignment="1">
      <alignment horizontal="left" vertical="center" wrapText="1"/>
    </xf>
    <xf numFmtId="0" fontId="120" fillId="4" borderId="6" xfId="0" applyFont="1" applyFill="1" applyBorder="1" applyAlignment="1">
      <alignment horizontal="left" vertical="center" wrapText="1"/>
    </xf>
    <xf numFmtId="164" fontId="20" fillId="0" borderId="45" xfId="0" applyNumberFormat="1" applyFont="1" applyBorder="1" applyAlignment="1">
      <alignment vertical="center"/>
    </xf>
    <xf numFmtId="164" fontId="20" fillId="4" borderId="45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horizontal="left" vertical="center" wrapText="1"/>
    </xf>
    <xf numFmtId="0" fontId="74" fillId="16" borderId="46" xfId="0" applyFont="1" applyFill="1" applyBorder="1" applyAlignment="1">
      <alignment horizontal="left" vertical="center" wrapText="1"/>
    </xf>
    <xf numFmtId="0" fontId="51" fillId="16" borderId="47" xfId="0" applyFont="1" applyFill="1" applyBorder="1" applyAlignment="1">
      <alignment horizontal="left" vertical="center" wrapText="1"/>
    </xf>
    <xf numFmtId="0" fontId="74" fillId="16" borderId="47" xfId="0" applyFont="1" applyFill="1" applyBorder="1" applyAlignment="1">
      <alignment horizontal="left" vertical="center" wrapText="1"/>
    </xf>
    <xf numFmtId="164" fontId="74" fillId="16" borderId="47" xfId="0" applyNumberFormat="1" applyFont="1" applyFill="1" applyBorder="1" applyAlignment="1">
      <alignment horizontal="right" vertical="center"/>
    </xf>
    <xf numFmtId="164" fontId="69" fillId="16" borderId="47" xfId="0" applyNumberFormat="1" applyFont="1" applyFill="1" applyBorder="1" applyAlignment="1">
      <alignment vertical="center"/>
    </xf>
    <xf numFmtId="0" fontId="121" fillId="16" borderId="48" xfId="0" applyFont="1" applyFill="1" applyBorder="1" applyAlignment="1">
      <alignment horizontal="left" vertical="center" wrapText="1"/>
    </xf>
    <xf numFmtId="0" fontId="74" fillId="16" borderId="97" xfId="0" applyFont="1" applyFill="1" applyBorder="1" applyAlignment="1">
      <alignment horizontal="left" vertical="center" wrapText="1"/>
    </xf>
    <xf numFmtId="0" fontId="51" fillId="16" borderId="98" xfId="0" applyFont="1" applyFill="1" applyBorder="1" applyAlignment="1">
      <alignment horizontal="left" vertical="center" wrapText="1"/>
    </xf>
    <xf numFmtId="0" fontId="74" fillId="16" borderId="98" xfId="0" applyFont="1" applyFill="1" applyBorder="1" applyAlignment="1">
      <alignment horizontal="left" vertical="center" wrapText="1"/>
    </xf>
    <xf numFmtId="164" fontId="74" fillId="16" borderId="98" xfId="0" applyNumberFormat="1" applyFont="1" applyFill="1" applyBorder="1" applyAlignment="1">
      <alignment horizontal="right" vertical="center"/>
    </xf>
    <xf numFmtId="164" fontId="20" fillId="16" borderId="98" xfId="0" applyNumberFormat="1" applyFont="1" applyFill="1" applyBorder="1" applyAlignment="1">
      <alignment vertical="center"/>
    </xf>
    <xf numFmtId="0" fontId="5" fillId="17" borderId="48" xfId="2" applyFont="1" applyFill="1" applyBorder="1" applyAlignment="1">
      <alignment horizontal="left" vertical="center" wrapText="1"/>
    </xf>
    <xf numFmtId="164" fontId="51" fillId="12" borderId="10" xfId="0" applyNumberFormat="1" applyFont="1" applyFill="1" applyBorder="1" applyAlignment="1">
      <alignment horizontal="left" vertical="center"/>
    </xf>
    <xf numFmtId="164" fontId="20" fillId="4" borderId="54" xfId="0" applyNumberFormat="1" applyFont="1" applyFill="1" applyBorder="1" applyAlignment="1">
      <alignment vertical="center"/>
    </xf>
    <xf numFmtId="0" fontId="121" fillId="4" borderId="6" xfId="0" applyFont="1" applyFill="1" applyBorder="1" applyAlignment="1">
      <alignment horizontal="left" vertical="center" wrapText="1"/>
    </xf>
    <xf numFmtId="164" fontId="69" fillId="0" borderId="50" xfId="0" applyNumberFormat="1" applyFont="1" applyBorder="1" applyAlignment="1">
      <alignment vertical="center"/>
    </xf>
    <xf numFmtId="0" fontId="20" fillId="0" borderId="44" xfId="0" applyFont="1" applyBorder="1" applyAlignment="1">
      <alignment horizontal="left" vertical="center" wrapText="1"/>
    </xf>
    <xf numFmtId="0" fontId="72" fillId="0" borderId="45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164" fontId="20" fillId="0" borderId="45" xfId="0" applyNumberFormat="1" applyFont="1" applyBorder="1" applyAlignment="1">
      <alignment horizontal="right" vertical="center"/>
    </xf>
    <xf numFmtId="164" fontId="20" fillId="4" borderId="47" xfId="0" applyNumberFormat="1" applyFont="1" applyFill="1" applyBorder="1" applyAlignment="1">
      <alignment vertical="center"/>
    </xf>
    <xf numFmtId="0" fontId="5" fillId="4" borderId="48" xfId="0" applyFont="1" applyFill="1" applyBorder="1" applyAlignment="1">
      <alignment horizontal="left" vertical="center" wrapText="1"/>
    </xf>
    <xf numFmtId="0" fontId="120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164" fontId="20" fillId="16" borderId="47" xfId="0" applyNumberFormat="1" applyFont="1" applyFill="1" applyBorder="1" applyAlignment="1">
      <alignment vertical="center"/>
    </xf>
    <xf numFmtId="0" fontId="74" fillId="16" borderId="53" xfId="0" applyFont="1" applyFill="1" applyBorder="1" applyAlignment="1">
      <alignment horizontal="left" vertical="center" wrapText="1"/>
    </xf>
    <xf numFmtId="0" fontId="51" fillId="16" borderId="54" xfId="0" applyFont="1" applyFill="1" applyBorder="1" applyAlignment="1">
      <alignment horizontal="left" vertical="center" wrapText="1"/>
    </xf>
    <xf numFmtId="0" fontId="74" fillId="16" borderId="54" xfId="0" applyFont="1" applyFill="1" applyBorder="1" applyAlignment="1">
      <alignment horizontal="left" vertical="center" wrapText="1"/>
    </xf>
    <xf numFmtId="164" fontId="74" fillId="16" borderId="54" xfId="0" applyNumberFormat="1" applyFont="1" applyFill="1" applyBorder="1" applyAlignment="1">
      <alignment horizontal="right" vertical="center"/>
    </xf>
    <xf numFmtId="164" fontId="20" fillId="16" borderId="54" xfId="0" applyNumberFormat="1" applyFont="1" applyFill="1" applyBorder="1" applyAlignment="1">
      <alignment vertical="center"/>
    </xf>
    <xf numFmtId="0" fontId="5" fillId="17" borderId="8" xfId="2" applyFont="1" applyFill="1" applyBorder="1" applyAlignment="1">
      <alignment vertical="center" wrapText="1"/>
    </xf>
    <xf numFmtId="164" fontId="69" fillId="0" borderId="54" xfId="0" applyNumberFormat="1" applyFont="1" applyBorder="1" applyAlignment="1">
      <alignment vertical="center"/>
    </xf>
    <xf numFmtId="0" fontId="5" fillId="4" borderId="8" xfId="0" applyFont="1" applyFill="1" applyBorder="1" applyAlignment="1">
      <alignment vertical="center" wrapText="1"/>
    </xf>
    <xf numFmtId="164" fontId="123" fillId="4" borderId="50" xfId="0" applyNumberFormat="1" applyFont="1" applyFill="1" applyBorder="1" applyAlignment="1">
      <alignment horizontal="right" vertical="center"/>
    </xf>
    <xf numFmtId="0" fontId="120" fillId="4" borderId="7" xfId="0" applyFont="1" applyFill="1" applyBorder="1" applyAlignment="1">
      <alignment vertical="center" wrapText="1"/>
    </xf>
    <xf numFmtId="164" fontId="123" fillId="4" borderId="45" xfId="0" applyNumberFormat="1" applyFont="1" applyFill="1" applyBorder="1" applyAlignment="1">
      <alignment horizontal="right" vertical="center"/>
    </xf>
    <xf numFmtId="0" fontId="74" fillId="16" borderId="44" xfId="0" applyFont="1" applyFill="1" applyBorder="1" applyAlignment="1">
      <alignment horizontal="left" vertical="center" wrapText="1"/>
    </xf>
    <xf numFmtId="0" fontId="51" fillId="16" borderId="45" xfId="0" applyFont="1" applyFill="1" applyBorder="1" applyAlignment="1">
      <alignment horizontal="left" vertical="center" wrapText="1"/>
    </xf>
    <xf numFmtId="0" fontId="74" fillId="16" borderId="45" xfId="0" applyFont="1" applyFill="1" applyBorder="1" applyAlignment="1">
      <alignment horizontal="left" vertical="center" wrapText="1"/>
    </xf>
    <xf numFmtId="164" fontId="74" fillId="16" borderId="45" xfId="0" applyNumberFormat="1" applyFont="1" applyFill="1" applyBorder="1" applyAlignment="1">
      <alignment horizontal="right" vertical="center"/>
    </xf>
    <xf numFmtId="164" fontId="20" fillId="16" borderId="45" xfId="0" applyNumberFormat="1" applyFont="1" applyFill="1" applyBorder="1" applyAlignment="1">
      <alignment vertical="center"/>
    </xf>
    <xf numFmtId="0" fontId="5" fillId="17" borderId="6" xfId="2" applyFont="1" applyFill="1" applyBorder="1" applyAlignment="1">
      <alignment vertical="center" wrapText="1"/>
    </xf>
    <xf numFmtId="0" fontId="103" fillId="17" borderId="6" xfId="2" applyFont="1" applyFill="1" applyBorder="1" applyAlignment="1">
      <alignment vertical="center" wrapText="1"/>
    </xf>
    <xf numFmtId="0" fontId="120" fillId="4" borderId="48" xfId="0" applyFont="1" applyFill="1" applyBorder="1" applyAlignment="1">
      <alignment vertical="center" wrapText="1"/>
    </xf>
    <xf numFmtId="164" fontId="69" fillId="0" borderId="47" xfId="0" applyNumberFormat="1" applyFont="1" applyBorder="1" applyAlignment="1">
      <alignment vertical="center"/>
    </xf>
    <xf numFmtId="0" fontId="103" fillId="3" borderId="6" xfId="2" applyFont="1" applyFill="1" applyBorder="1" applyAlignment="1">
      <alignment vertical="center" wrapText="1"/>
    </xf>
    <xf numFmtId="164" fontId="69" fillId="16" borderId="45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0" fontId="74" fillId="4" borderId="46" xfId="0" applyFont="1" applyFill="1" applyBorder="1" applyAlignment="1">
      <alignment horizontal="left" vertical="center" wrapText="1"/>
    </xf>
    <xf numFmtId="0" fontId="51" fillId="4" borderId="47" xfId="0" applyFont="1" applyFill="1" applyBorder="1" applyAlignment="1">
      <alignment horizontal="left" vertical="center" wrapText="1"/>
    </xf>
    <xf numFmtId="0" fontId="74" fillId="4" borderId="47" xfId="0" applyFont="1" applyFill="1" applyBorder="1" applyAlignment="1">
      <alignment horizontal="left" vertical="center" wrapText="1"/>
    </xf>
    <xf numFmtId="164" fontId="74" fillId="4" borderId="47" xfId="0" applyNumberFormat="1" applyFont="1" applyFill="1" applyBorder="1" applyAlignment="1">
      <alignment horizontal="right" vertical="center"/>
    </xf>
    <xf numFmtId="0" fontId="5" fillId="4" borderId="48" xfId="0" applyFont="1" applyFill="1" applyBorder="1" applyAlignment="1">
      <alignment vertical="center" wrapText="1"/>
    </xf>
    <xf numFmtId="0" fontId="121" fillId="4" borderId="6" xfId="0" applyFont="1" applyFill="1" applyBorder="1" applyAlignment="1">
      <alignment vertical="center" wrapText="1"/>
    </xf>
    <xf numFmtId="49" fontId="5" fillId="16" borderId="105" xfId="9" applyNumberFormat="1" applyFont="1" applyFill="1" applyBorder="1" applyAlignment="1">
      <alignment vertical="center"/>
    </xf>
    <xf numFmtId="164" fontId="20" fillId="0" borderId="47" xfId="0" applyNumberFormat="1" applyFont="1" applyBorder="1" applyAlignment="1">
      <alignment vertical="center"/>
    </xf>
    <xf numFmtId="0" fontId="121" fillId="4" borderId="8" xfId="0" applyFont="1" applyFill="1" applyBorder="1" applyAlignment="1">
      <alignment vertical="center" wrapText="1"/>
    </xf>
    <xf numFmtId="0" fontId="121" fillId="16" borderId="6" xfId="0" applyFont="1" applyFill="1" applyBorder="1" applyAlignment="1">
      <alignment vertical="center" wrapText="1"/>
    </xf>
    <xf numFmtId="0" fontId="103" fillId="4" borderId="6" xfId="0" applyFont="1" applyFill="1" applyBorder="1" applyAlignment="1">
      <alignment vertical="center" wrapText="1"/>
    </xf>
    <xf numFmtId="0" fontId="5" fillId="17" borderId="8" xfId="2" applyFont="1" applyFill="1" applyBorder="1" applyAlignment="1">
      <alignment horizontal="left" vertical="center" wrapText="1"/>
    </xf>
    <xf numFmtId="0" fontId="20" fillId="4" borderId="44" xfId="0" applyFont="1" applyFill="1" applyBorder="1" applyAlignment="1">
      <alignment horizontal="left" vertical="center" wrapText="1"/>
    </xf>
    <xf numFmtId="0" fontId="72" fillId="4" borderId="45" xfId="0" applyFont="1" applyFill="1" applyBorder="1" applyAlignment="1">
      <alignment horizontal="left" vertical="center" wrapText="1"/>
    </xf>
    <xf numFmtId="0" fontId="20" fillId="4" borderId="45" xfId="0" applyFont="1" applyFill="1" applyBorder="1" applyAlignment="1">
      <alignment horizontal="left" vertical="center" wrapText="1"/>
    </xf>
    <xf numFmtId="164" fontId="20" fillId="4" borderId="45" xfId="0" applyNumberFormat="1" applyFont="1" applyFill="1" applyBorder="1" applyAlignment="1">
      <alignment horizontal="right" vertical="center"/>
    </xf>
    <xf numFmtId="0" fontId="5" fillId="17" borderId="106" xfId="2" applyFont="1" applyFill="1" applyBorder="1" applyAlignment="1">
      <alignment horizontal="left" vertical="center" wrapText="1"/>
    </xf>
    <xf numFmtId="0" fontId="5" fillId="16" borderId="6" xfId="0" applyFont="1" applyFill="1" applyBorder="1" applyAlignment="1">
      <alignment vertical="center" wrapText="1"/>
    </xf>
    <xf numFmtId="164" fontId="124" fillId="0" borderId="7" xfId="0" applyNumberFormat="1" applyFont="1" applyBorder="1" applyAlignment="1">
      <alignment horizontal="left" vertical="center"/>
    </xf>
    <xf numFmtId="0" fontId="74" fillId="4" borderId="44" xfId="0" applyFont="1" applyFill="1" applyBorder="1" applyAlignment="1">
      <alignment horizontal="left" vertical="center" wrapText="1"/>
    </xf>
    <xf numFmtId="0" fontId="51" fillId="4" borderId="45" xfId="0" applyFont="1" applyFill="1" applyBorder="1" applyAlignment="1">
      <alignment horizontal="left" vertical="center" wrapText="1"/>
    </xf>
    <xf numFmtId="0" fontId="74" fillId="4" borderId="45" xfId="0" applyFont="1" applyFill="1" applyBorder="1" applyAlignment="1">
      <alignment horizontal="left" vertical="center" wrapText="1"/>
    </xf>
    <xf numFmtId="164" fontId="74" fillId="4" borderId="45" xfId="0" applyNumberFormat="1" applyFont="1" applyFill="1" applyBorder="1" applyAlignment="1">
      <alignment horizontal="right" vertical="center"/>
    </xf>
    <xf numFmtId="164" fontId="69" fillId="4" borderId="45" xfId="0" applyNumberFormat="1" applyFont="1" applyFill="1" applyBorder="1" applyAlignment="1">
      <alignment vertical="center"/>
    </xf>
    <xf numFmtId="0" fontId="5" fillId="16" borderId="6" xfId="2" applyFont="1" applyFill="1" applyBorder="1" applyAlignment="1">
      <alignment horizontal="left" vertical="center" wrapText="1"/>
    </xf>
    <xf numFmtId="0" fontId="120" fillId="4" borderId="8" xfId="0" applyFont="1" applyFill="1" applyBorder="1" applyAlignment="1">
      <alignment vertical="center" wrapText="1"/>
    </xf>
    <xf numFmtId="49" fontId="5" fillId="17" borderId="106" xfId="2" applyNumberFormat="1" applyFont="1" applyFill="1" applyBorder="1" applyAlignment="1">
      <alignment horizontal="left" vertical="center" wrapText="1"/>
    </xf>
    <xf numFmtId="164" fontId="20" fillId="4" borderId="50" xfId="0" applyNumberFormat="1" applyFont="1" applyFill="1" applyBorder="1" applyAlignment="1">
      <alignment vertical="center"/>
    </xf>
    <xf numFmtId="0" fontId="5" fillId="3" borderId="6" xfId="2" applyFont="1" applyFill="1" applyBorder="1" applyAlignment="1">
      <alignment vertical="top" wrapText="1"/>
    </xf>
    <xf numFmtId="164" fontId="20" fillId="0" borderId="50" xfId="0" applyNumberFormat="1" applyFont="1" applyBorder="1" applyAlignment="1">
      <alignment vertical="center"/>
    </xf>
    <xf numFmtId="164" fontId="74" fillId="4" borderId="6" xfId="0" applyNumberFormat="1" applyFont="1" applyFill="1" applyBorder="1" applyAlignment="1">
      <alignment horizontal="left" vertical="center" wrapText="1"/>
    </xf>
    <xf numFmtId="0" fontId="5" fillId="3" borderId="6" xfId="2" applyFont="1" applyFill="1" applyBorder="1" applyAlignment="1">
      <alignment horizontal="left" vertical="center" wrapText="1"/>
    </xf>
    <xf numFmtId="0" fontId="120" fillId="16" borderId="6" xfId="0" applyFont="1" applyFill="1" applyBorder="1" applyAlignment="1">
      <alignment vertical="center" wrapText="1"/>
    </xf>
    <xf numFmtId="0" fontId="74" fillId="4" borderId="49" xfId="0" applyFont="1" applyFill="1" applyBorder="1" applyAlignment="1">
      <alignment horizontal="left" vertical="center" wrapText="1"/>
    </xf>
    <xf numFmtId="0" fontId="51" fillId="4" borderId="50" xfId="0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164" fontId="107" fillId="4" borderId="50" xfId="0" applyNumberFormat="1" applyFont="1" applyFill="1" applyBorder="1" applyAlignment="1">
      <alignment horizontal="right" vertical="center"/>
    </xf>
    <xf numFmtId="164" fontId="107" fillId="4" borderId="45" xfId="0" applyNumberFormat="1" applyFont="1" applyFill="1" applyBorder="1" applyAlignment="1">
      <alignment horizontal="right" vertical="center"/>
    </xf>
    <xf numFmtId="164" fontId="107" fillId="4" borderId="47" xfId="0" applyNumberFormat="1" applyFont="1" applyFill="1" applyBorder="1" applyAlignment="1">
      <alignment horizontal="right" vertical="center"/>
    </xf>
    <xf numFmtId="164" fontId="127" fillId="12" borderId="10" xfId="0" applyNumberFormat="1" applyFont="1" applyFill="1" applyBorder="1" applyAlignment="1">
      <alignment horizontal="left" vertical="center"/>
    </xf>
    <xf numFmtId="164" fontId="20" fillId="0" borderId="54" xfId="0" applyNumberFormat="1" applyFont="1" applyBorder="1" applyAlignment="1">
      <alignment vertical="center"/>
    </xf>
    <xf numFmtId="0" fontId="121" fillId="4" borderId="48" xfId="0" applyFont="1" applyFill="1" applyBorder="1" applyAlignment="1">
      <alignment vertical="center" wrapText="1"/>
    </xf>
    <xf numFmtId="0" fontId="4" fillId="3" borderId="0" xfId="2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justify" vertical="center" wrapText="1"/>
    </xf>
    <xf numFmtId="0" fontId="21" fillId="0" borderId="0" xfId="0" applyFont="1" applyAlignment="1">
      <alignment vertical="center"/>
    </xf>
    <xf numFmtId="0" fontId="6" fillId="3" borderId="0" xfId="2" applyFont="1" applyFill="1" applyAlignment="1">
      <alignment horizontal="center" vertical="center"/>
    </xf>
    <xf numFmtId="49" fontId="6" fillId="3" borderId="0" xfId="2" applyNumberFormat="1" applyFont="1" applyFill="1" applyAlignment="1">
      <alignment vertical="center" wrapText="1"/>
    </xf>
    <xf numFmtId="0" fontId="13" fillId="3" borderId="0" xfId="2" applyFont="1" applyFill="1" applyAlignment="1">
      <alignment horizontal="center" vertical="center"/>
    </xf>
    <xf numFmtId="0" fontId="6" fillId="3" borderId="0" xfId="2" applyFont="1" applyFill="1" applyAlignment="1">
      <alignment horizontal="left" vertical="center" wrapText="1"/>
    </xf>
    <xf numFmtId="0" fontId="5" fillId="3" borderId="0" xfId="2" applyFont="1" applyFill="1" applyAlignment="1">
      <alignment horizontal="left" vertical="center" wrapText="1"/>
    </xf>
    <xf numFmtId="164" fontId="15" fillId="3" borderId="107" xfId="2" applyNumberFormat="1" applyFont="1" applyFill="1" applyBorder="1" applyAlignment="1">
      <alignment vertical="center"/>
    </xf>
    <xf numFmtId="164" fontId="15" fillId="3" borderId="108" xfId="2" applyNumberFormat="1" applyFont="1" applyFill="1" applyBorder="1" applyAlignment="1">
      <alignment vertical="center"/>
    </xf>
    <xf numFmtId="164" fontId="15" fillId="3" borderId="109" xfId="2" applyNumberFormat="1" applyFont="1" applyFill="1" applyBorder="1" applyAlignment="1">
      <alignment vertical="center"/>
    </xf>
    <xf numFmtId="164" fontId="15" fillId="3" borderId="90" xfId="2" applyNumberFormat="1" applyFont="1" applyFill="1" applyBorder="1" applyAlignment="1">
      <alignment horizontal="right" vertical="center"/>
    </xf>
    <xf numFmtId="164" fontId="129" fillId="3" borderId="110" xfId="2" applyNumberFormat="1" applyFont="1" applyFill="1" applyBorder="1" applyAlignment="1">
      <alignment vertical="center"/>
    </xf>
    <xf numFmtId="164" fontId="129" fillId="3" borderId="0" xfId="2" applyNumberFormat="1" applyFont="1" applyFill="1" applyAlignment="1">
      <alignment vertical="center"/>
    </xf>
    <xf numFmtId="164" fontId="129" fillId="3" borderId="0" xfId="2" applyNumberFormat="1" applyFont="1" applyFill="1" applyAlignment="1">
      <alignment horizontal="left" vertical="center"/>
    </xf>
    <xf numFmtId="164" fontId="15" fillId="3" borderId="6" xfId="2" applyNumberFormat="1" applyFont="1" applyFill="1" applyBorder="1" applyAlignment="1">
      <alignment horizontal="right" vertical="center"/>
    </xf>
    <xf numFmtId="164" fontId="15" fillId="3" borderId="7" xfId="2" applyNumberFormat="1" applyFont="1" applyFill="1" applyBorder="1" applyAlignment="1">
      <alignment horizontal="right" vertical="center"/>
    </xf>
    <xf numFmtId="164" fontId="15" fillId="3" borderId="106" xfId="2" applyNumberFormat="1" applyFont="1" applyFill="1" applyBorder="1" applyAlignment="1">
      <alignment horizontal="right" vertical="center"/>
    </xf>
    <xf numFmtId="164" fontId="22" fillId="3" borderId="10" xfId="2" applyNumberFormat="1" applyFont="1" applyFill="1" applyBorder="1" applyAlignment="1">
      <alignment horizontal="right" vertical="center"/>
    </xf>
    <xf numFmtId="0" fontId="6" fillId="3" borderId="117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right" vertical="center" wrapText="1"/>
    </xf>
    <xf numFmtId="0" fontId="6" fillId="3" borderId="11" xfId="2" applyFont="1" applyFill="1" applyBorder="1" applyAlignment="1">
      <alignment horizontal="left" vertical="center" wrapText="1"/>
    </xf>
    <xf numFmtId="164" fontId="131" fillId="3" borderId="110" xfId="2" applyNumberFormat="1" applyFont="1" applyFill="1" applyBorder="1" applyAlignment="1">
      <alignment vertical="center"/>
    </xf>
    <xf numFmtId="164" fontId="131" fillId="3" borderId="0" xfId="2" applyNumberFormat="1" applyFont="1" applyFill="1" applyAlignment="1">
      <alignment vertical="center"/>
    </xf>
    <xf numFmtId="0" fontId="123" fillId="0" borderId="0" xfId="0" applyFont="1" applyAlignment="1">
      <alignment vertical="center"/>
    </xf>
    <xf numFmtId="0" fontId="123" fillId="0" borderId="0" xfId="0" applyFont="1" applyAlignment="1">
      <alignment horizontal="right" vertical="center"/>
    </xf>
    <xf numFmtId="0" fontId="120" fillId="0" borderId="0" xfId="0" applyFont="1" applyAlignment="1">
      <alignment vertical="center" wrapText="1"/>
    </xf>
    <xf numFmtId="0" fontId="132" fillId="3" borderId="0" xfId="2" applyFont="1" applyFill="1" applyAlignment="1">
      <alignment vertical="center"/>
    </xf>
    <xf numFmtId="0" fontId="132" fillId="3" borderId="0" xfId="2" applyFont="1" applyFill="1" applyAlignment="1">
      <alignment horizontal="right" vertical="center"/>
    </xf>
    <xf numFmtId="0" fontId="133" fillId="3" borderId="0" xfId="2" applyFont="1" applyFill="1" applyAlignment="1">
      <alignment horizontal="center" vertical="center"/>
    </xf>
    <xf numFmtId="0" fontId="134" fillId="3" borderId="0" xfId="2" applyFont="1" applyFill="1" applyAlignment="1">
      <alignment horizontal="right" vertical="center" wrapText="1"/>
    </xf>
    <xf numFmtId="0" fontId="133" fillId="3" borderId="0" xfId="2" applyFont="1" applyFill="1" applyAlignment="1">
      <alignment horizontal="left" vertical="center"/>
    </xf>
    <xf numFmtId="0" fontId="134" fillId="3" borderId="0" xfId="2" applyFont="1" applyFill="1" applyAlignment="1">
      <alignment horizontal="right" vertical="center"/>
    </xf>
    <xf numFmtId="164" fontId="15" fillId="3" borderId="102" xfId="2" applyNumberFormat="1" applyFont="1" applyFill="1" applyBorder="1" applyAlignment="1">
      <alignment horizontal="right" vertical="center"/>
    </xf>
    <xf numFmtId="164" fontId="15" fillId="3" borderId="118" xfId="2" applyNumberFormat="1" applyFont="1" applyFill="1" applyBorder="1" applyAlignment="1">
      <alignment horizontal="right" vertical="center"/>
    </xf>
    <xf numFmtId="164" fontId="15" fillId="3" borderId="103" xfId="2" applyNumberFormat="1" applyFont="1" applyFill="1" applyBorder="1" applyAlignment="1">
      <alignment horizontal="right" vertical="center"/>
    </xf>
    <xf numFmtId="164" fontId="22" fillId="3" borderId="119" xfId="2" applyNumberFormat="1" applyFont="1" applyFill="1" applyBorder="1" applyAlignment="1">
      <alignment horizontal="right" vertical="center"/>
    </xf>
    <xf numFmtId="0" fontId="6" fillId="18" borderId="122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136" fillId="4" borderId="11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 wrapText="1"/>
    </xf>
    <xf numFmtId="0" fontId="136" fillId="4" borderId="0" xfId="0" applyFont="1" applyFill="1" applyAlignment="1">
      <alignment vertical="center"/>
    </xf>
    <xf numFmtId="164" fontId="136" fillId="4" borderId="0" xfId="0" applyNumberFormat="1" applyFont="1" applyFill="1" applyAlignment="1">
      <alignment horizontal="right" vertical="center"/>
    </xf>
    <xf numFmtId="164" fontId="137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 wrapText="1"/>
    </xf>
    <xf numFmtId="164" fontId="82" fillId="18" borderId="121" xfId="0" applyNumberFormat="1" applyFont="1" applyFill="1" applyBorder="1" applyAlignment="1">
      <alignment horizontal="right" vertical="center"/>
    </xf>
    <xf numFmtId="164" fontId="125" fillId="4" borderId="11" xfId="0" applyNumberFormat="1" applyFont="1" applyFill="1" applyBorder="1" applyAlignment="1">
      <alignment horizontal="right" vertical="center"/>
    </xf>
    <xf numFmtId="164" fontId="138" fillId="4" borderId="11" xfId="0" applyNumberFormat="1" applyFont="1" applyFill="1" applyBorder="1" applyAlignment="1">
      <alignment horizontal="right" vertical="center"/>
    </xf>
    <xf numFmtId="164" fontId="125" fillId="4" borderId="0" xfId="0" applyNumberFormat="1" applyFont="1" applyFill="1" applyAlignment="1">
      <alignment horizontal="right" vertical="center"/>
    </xf>
    <xf numFmtId="164" fontId="138" fillId="4" borderId="0" xfId="0" applyNumberFormat="1" applyFont="1" applyFill="1" applyAlignment="1">
      <alignment horizontal="right" vertical="center"/>
    </xf>
    <xf numFmtId="0" fontId="136" fillId="4" borderId="0" xfId="0" applyFont="1" applyFill="1" applyAlignment="1">
      <alignment horizontal="left" vertical="center" wrapText="1"/>
    </xf>
    <xf numFmtId="0" fontId="120" fillId="4" borderId="48" xfId="0" applyFont="1" applyFill="1" applyBorder="1" applyAlignment="1">
      <alignment horizontal="left" vertical="center" wrapText="1"/>
    </xf>
    <xf numFmtId="0" fontId="74" fillId="4" borderId="50" xfId="0" applyFont="1" applyFill="1" applyBorder="1" applyAlignment="1">
      <alignment horizontal="left" vertical="center" wrapText="1"/>
    </xf>
    <xf numFmtId="164" fontId="74" fillId="4" borderId="50" xfId="0" applyNumberFormat="1" applyFont="1" applyFill="1" applyBorder="1" applyAlignment="1">
      <alignment horizontal="right" vertical="center"/>
    </xf>
    <xf numFmtId="164" fontId="69" fillId="4" borderId="50" xfId="0" applyNumberFormat="1" applyFont="1" applyFill="1" applyBorder="1" applyAlignment="1">
      <alignment vertical="center"/>
    </xf>
    <xf numFmtId="0" fontId="5" fillId="3" borderId="7" xfId="2" applyFont="1" applyFill="1" applyBorder="1" applyAlignment="1">
      <alignment horizontal="left" vertical="center" wrapText="1"/>
    </xf>
    <xf numFmtId="0" fontId="6" fillId="18" borderId="10" xfId="0" applyFont="1" applyFill="1" applyBorder="1" applyAlignment="1">
      <alignment vertical="center" wrapText="1"/>
    </xf>
    <xf numFmtId="164" fontId="82" fillId="18" borderId="52" xfId="0" applyNumberFormat="1" applyFont="1" applyFill="1" applyBorder="1" applyAlignment="1">
      <alignment horizontal="right" vertical="center"/>
    </xf>
    <xf numFmtId="0" fontId="82" fillId="18" borderId="51" xfId="0" applyFont="1" applyFill="1" applyBorder="1" applyAlignment="1">
      <alignment vertical="center"/>
    </xf>
    <xf numFmtId="0" fontId="82" fillId="18" borderId="120" xfId="0" applyFont="1" applyFill="1" applyBorder="1" applyAlignment="1">
      <alignment vertical="center"/>
    </xf>
    <xf numFmtId="164" fontId="51" fillId="10" borderId="52" xfId="0" applyNumberFormat="1" applyFont="1" applyFill="1" applyBorder="1" applyAlignment="1">
      <alignment horizontal="right" vertical="center"/>
    </xf>
    <xf numFmtId="164" fontId="51" fillId="10" borderId="10" xfId="0" applyNumberFormat="1" applyFont="1" applyFill="1" applyBorder="1" applyAlignment="1">
      <alignment horizontal="left" vertical="center"/>
    </xf>
    <xf numFmtId="164" fontId="69" fillId="0" borderId="98" xfId="0" applyNumberFormat="1" applyFont="1" applyBorder="1" applyAlignment="1">
      <alignment vertical="center"/>
    </xf>
    <xf numFmtId="0" fontId="5" fillId="4" borderId="106" xfId="0" applyFont="1" applyFill="1" applyBorder="1" applyAlignment="1">
      <alignment vertical="center" wrapText="1"/>
    </xf>
    <xf numFmtId="0" fontId="120" fillId="4" borderId="106" xfId="0" applyFont="1" applyFill="1" applyBorder="1" applyAlignment="1">
      <alignment vertical="center" wrapText="1"/>
    </xf>
    <xf numFmtId="0" fontId="121" fillId="4" borderId="7" xfId="0" applyFont="1" applyFill="1" applyBorder="1" applyAlignment="1">
      <alignment vertical="center" wrapText="1"/>
    </xf>
    <xf numFmtId="0" fontId="121" fillId="4" borderId="106" xfId="0" applyFont="1" applyFill="1" applyBorder="1" applyAlignment="1">
      <alignment vertical="center" wrapText="1"/>
    </xf>
    <xf numFmtId="0" fontId="33" fillId="0" borderId="0" xfId="0" applyFont="1" applyAlignment="1">
      <alignment horizontal="justify"/>
    </xf>
    <xf numFmtId="0" fontId="30" fillId="0" borderId="0" xfId="0" applyFont="1" applyAlignment="1">
      <alignment horizontal="justify" vertical="center"/>
    </xf>
    <xf numFmtId="0" fontId="33" fillId="0" borderId="20" xfId="0" applyFont="1" applyBorder="1" applyAlignment="1">
      <alignment horizontal="justify" vertical="center"/>
    </xf>
    <xf numFmtId="0" fontId="33" fillId="5" borderId="20" xfId="0" applyFont="1" applyFill="1" applyBorder="1" applyAlignment="1">
      <alignment horizontal="justify" vertical="center"/>
    </xf>
    <xf numFmtId="0" fontId="36" fillId="6" borderId="21" xfId="0" applyFont="1" applyFill="1" applyBorder="1" applyAlignment="1">
      <alignment horizontal="left" vertical="center" wrapText="1"/>
    </xf>
    <xf numFmtId="0" fontId="41" fillId="5" borderId="23" xfId="0" applyFont="1" applyFill="1" applyBorder="1" applyAlignment="1">
      <alignment horizontal="left" vertical="center" wrapText="1"/>
    </xf>
    <xf numFmtId="0" fontId="41" fillId="5" borderId="24" xfId="0" applyFont="1" applyFill="1" applyBorder="1" applyAlignment="1">
      <alignment horizontal="left" vertical="center" wrapText="1"/>
    </xf>
    <xf numFmtId="165" fontId="51" fillId="5" borderId="22" xfId="0" applyNumberFormat="1" applyFont="1" applyFill="1" applyBorder="1" applyAlignment="1">
      <alignment horizontal="center" vertical="center" wrapText="1"/>
    </xf>
    <xf numFmtId="165" fontId="51" fillId="5" borderId="0" xfId="0" applyNumberFormat="1" applyFont="1" applyFill="1" applyAlignment="1">
      <alignment horizontal="center" vertical="center" wrapText="1"/>
    </xf>
    <xf numFmtId="165" fontId="52" fillId="5" borderId="22" xfId="0" applyNumberFormat="1" applyFont="1" applyFill="1" applyBorder="1" applyAlignment="1">
      <alignment horizontal="center" vertical="center" wrapText="1"/>
    </xf>
    <xf numFmtId="165" fontId="52" fillId="5" borderId="0" xfId="0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 wrapText="1"/>
    </xf>
    <xf numFmtId="0" fontId="41" fillId="5" borderId="28" xfId="0" applyFont="1" applyFill="1" applyBorder="1" applyAlignment="1">
      <alignment horizontal="left" vertical="center"/>
    </xf>
    <xf numFmtId="0" fontId="41" fillId="5" borderId="29" xfId="0" applyFont="1" applyFill="1" applyBorder="1" applyAlignment="1">
      <alignment horizontal="left" vertical="center"/>
    </xf>
    <xf numFmtId="164" fontId="70" fillId="8" borderId="94" xfId="3" applyNumberFormat="1" applyFont="1" applyFill="1" applyBorder="1" applyAlignment="1">
      <alignment horizontal="right" vertical="center" wrapText="1"/>
    </xf>
    <xf numFmtId="164" fontId="70" fillId="8" borderId="95" xfId="3" applyNumberFormat="1" applyFont="1" applyFill="1" applyBorder="1" applyAlignment="1">
      <alignment horizontal="right" vertical="center" wrapText="1"/>
    </xf>
    <xf numFmtId="0" fontId="51" fillId="12" borderId="89" xfId="0" applyFont="1" applyFill="1" applyBorder="1" applyAlignment="1">
      <alignment horizontal="left" vertical="center" wrapText="1"/>
    </xf>
    <xf numFmtId="0" fontId="95" fillId="10" borderId="91" xfId="0" applyFont="1" applyFill="1" applyBorder="1" applyAlignment="1">
      <alignment horizontal="left" vertical="center" wrapText="1"/>
    </xf>
    <xf numFmtId="0" fontId="95" fillId="10" borderId="92" xfId="0" applyFont="1" applyFill="1" applyBorder="1" applyAlignment="1">
      <alignment horizontal="left" vertical="center" wrapText="1"/>
    </xf>
    <xf numFmtId="0" fontId="74" fillId="0" borderId="0" xfId="3" applyFont="1" applyAlignment="1">
      <alignment horizontal="left" vertical="center"/>
    </xf>
    <xf numFmtId="0" fontId="70" fillId="0" borderId="0" xfId="3" applyFont="1" applyAlignment="1">
      <alignment horizontal="left" vertical="center" wrapText="1"/>
    </xf>
    <xf numFmtId="0" fontId="51" fillId="12" borderId="52" xfId="0" applyFont="1" applyFill="1" applyBorder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0" fontId="95" fillId="4" borderId="0" xfId="0" applyFont="1" applyFill="1" applyAlignment="1">
      <alignment horizontal="left" vertical="center" wrapText="1"/>
    </xf>
    <xf numFmtId="0" fontId="5" fillId="3" borderId="0" xfId="1" applyFont="1" applyFill="1" applyAlignment="1">
      <alignment horizontal="left" vertical="top" wrapText="1"/>
    </xf>
    <xf numFmtId="0" fontId="91" fillId="3" borderId="0" xfId="1" applyFont="1" applyFill="1" applyAlignment="1">
      <alignment horizontal="left" vertical="top" wrapText="1"/>
    </xf>
    <xf numFmtId="0" fontId="103" fillId="3" borderId="0" xfId="1" applyFont="1" applyFill="1" applyAlignment="1">
      <alignment horizontal="justify" vertical="top" wrapText="1"/>
    </xf>
    <xf numFmtId="0" fontId="103" fillId="3" borderId="0" xfId="1" applyFont="1" applyFill="1" applyAlignment="1">
      <alignment horizontal="justify" vertical="justify" wrapText="1"/>
    </xf>
    <xf numFmtId="0" fontId="5" fillId="3" borderId="0" xfId="1" applyFont="1" applyFill="1" applyAlignment="1">
      <alignment vertical="top" wrapText="1"/>
    </xf>
    <xf numFmtId="0" fontId="20" fillId="3" borderId="0" xfId="1" applyFont="1" applyFill="1" applyAlignment="1">
      <alignment horizontal="left" vertical="top" wrapText="1"/>
    </xf>
    <xf numFmtId="0" fontId="6" fillId="3" borderId="0" xfId="1" applyFont="1" applyFill="1" applyAlignment="1">
      <alignment vertical="top" wrapText="1"/>
    </xf>
    <xf numFmtId="49" fontId="5" fillId="3" borderId="0" xfId="1" applyNumberFormat="1" applyFont="1" applyFill="1" applyAlignment="1">
      <alignment horizontal="justify" vertical="top" wrapText="1"/>
    </xf>
    <xf numFmtId="0" fontId="5" fillId="3" borderId="0" xfId="1" applyFont="1" applyFill="1" applyAlignment="1">
      <alignment horizontal="justify" vertical="top" wrapText="1"/>
    </xf>
    <xf numFmtId="0" fontId="5" fillId="3" borderId="0" xfId="1" applyFont="1" applyFill="1" applyAlignment="1">
      <alignment horizontal="left" vertical="top"/>
    </xf>
    <xf numFmtId="0" fontId="6" fillId="3" borderId="0" xfId="1" applyFont="1" applyFill="1" applyAlignment="1">
      <alignment vertical="top"/>
    </xf>
    <xf numFmtId="0" fontId="102" fillId="3" borderId="0" xfId="1" applyFont="1" applyFill="1" applyAlignment="1">
      <alignment vertical="top" wrapText="1"/>
    </xf>
    <xf numFmtId="0" fontId="103" fillId="3" borderId="0" xfId="1" applyFont="1" applyFill="1" applyAlignment="1">
      <alignment horizontal="left" vertical="top" wrapText="1"/>
    </xf>
    <xf numFmtId="0" fontId="5" fillId="3" borderId="0" xfId="1" applyFont="1" applyFill="1" applyAlignment="1">
      <alignment horizontal="justify" vertical="top"/>
    </xf>
    <xf numFmtId="0" fontId="15" fillId="3" borderId="0" xfId="1" applyFont="1" applyFill="1" applyAlignment="1">
      <alignment horizontal="justify" vertical="center" wrapText="1"/>
    </xf>
    <xf numFmtId="0" fontId="7" fillId="3" borderId="0" xfId="1" applyFont="1" applyFill="1" applyAlignment="1">
      <alignment horizontal="left" vertical="top"/>
    </xf>
    <xf numFmtId="49" fontId="8" fillId="3" borderId="0" xfId="1" applyNumberFormat="1" applyFont="1" applyFill="1" applyAlignment="1">
      <alignment horizontal="center" vertical="top"/>
    </xf>
    <xf numFmtId="0" fontId="12" fillId="3" borderId="0" xfId="1" applyFont="1" applyFill="1" applyAlignment="1">
      <alignment horizontal="justify" vertical="justify" wrapText="1"/>
    </xf>
    <xf numFmtId="0" fontId="103" fillId="3" borderId="0" xfId="1" applyFont="1" applyFill="1" applyAlignment="1">
      <alignment horizontal="left" vertical="justify" wrapText="1"/>
    </xf>
    <xf numFmtId="0" fontId="5" fillId="3" borderId="0" xfId="1" applyFont="1" applyFill="1" applyAlignment="1">
      <alignment horizontal="center" vertical="top" wrapText="1"/>
    </xf>
    <xf numFmtId="0" fontId="12" fillId="3" borderId="0" xfId="1" applyFont="1" applyFill="1" applyAlignment="1">
      <alignment horizontal="left" vertical="top" wrapText="1"/>
    </xf>
    <xf numFmtId="0" fontId="6" fillId="3" borderId="0" xfId="1" applyFont="1" applyFill="1" applyAlignment="1">
      <alignment horizontal="justify" vertical="top" wrapText="1"/>
    </xf>
    <xf numFmtId="0" fontId="15" fillId="4" borderId="70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3" borderId="70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5" fillId="3" borderId="73" xfId="2" applyFont="1" applyFill="1" applyBorder="1" applyAlignment="1">
      <alignment horizontal="left" vertical="center" wrapText="1"/>
    </xf>
    <xf numFmtId="0" fontId="15" fillId="4" borderId="73" xfId="0" applyFont="1" applyFill="1" applyBorder="1" applyAlignment="1">
      <alignment horizontal="left" vertical="center" wrapText="1"/>
    </xf>
    <xf numFmtId="0" fontId="15" fillId="4" borderId="84" xfId="0" applyFont="1" applyFill="1" applyBorder="1" applyAlignment="1">
      <alignment horizontal="left" vertical="center" wrapText="1"/>
    </xf>
    <xf numFmtId="0" fontId="15" fillId="4" borderId="85" xfId="0" applyFont="1" applyFill="1" applyBorder="1" applyAlignment="1">
      <alignment horizontal="left" vertical="center" wrapText="1"/>
    </xf>
    <xf numFmtId="2" fontId="69" fillId="0" borderId="11" xfId="0" applyNumberFormat="1" applyFont="1" applyBorder="1" applyAlignment="1">
      <alignment horizontal="left" vertical="center"/>
    </xf>
    <xf numFmtId="49" fontId="74" fillId="6" borderId="71" xfId="3" applyNumberFormat="1" applyFont="1" applyFill="1" applyBorder="1" applyAlignment="1">
      <alignment horizontal="left" vertical="center" wrapText="1"/>
    </xf>
    <xf numFmtId="49" fontId="74" fillId="6" borderId="67" xfId="3" applyNumberFormat="1" applyFont="1" applyFill="1" applyBorder="1" applyAlignment="1">
      <alignment horizontal="left" vertical="center" wrapText="1"/>
    </xf>
    <xf numFmtId="0" fontId="59" fillId="10" borderId="59" xfId="0" applyFont="1" applyFill="1" applyBorder="1" applyAlignment="1">
      <alignment horizontal="left" vertical="center" wrapText="1"/>
    </xf>
    <xf numFmtId="0" fontId="59" fillId="10" borderId="1" xfId="0" applyFont="1" applyFill="1" applyBorder="1" applyAlignment="1">
      <alignment horizontal="left" vertical="center" wrapText="1"/>
    </xf>
    <xf numFmtId="0" fontId="59" fillId="10" borderId="9" xfId="0" applyFont="1" applyFill="1" applyBorder="1" applyAlignment="1">
      <alignment horizontal="left" vertical="center" wrapText="1"/>
    </xf>
    <xf numFmtId="164" fontId="70" fillId="8" borderId="21" xfId="3" applyNumberFormat="1" applyFont="1" applyFill="1" applyBorder="1" applyAlignment="1">
      <alignment horizontal="right" vertical="center" wrapText="1"/>
    </xf>
    <xf numFmtId="164" fontId="70" fillId="8" borderId="61" xfId="3" applyNumberFormat="1" applyFont="1" applyFill="1" applyBorder="1" applyAlignment="1">
      <alignment horizontal="right" vertical="center" wrapText="1"/>
    </xf>
    <xf numFmtId="2" fontId="67" fillId="2" borderId="42" xfId="0" applyNumberFormat="1" applyFont="1" applyFill="1" applyBorder="1" applyAlignment="1">
      <alignment horizontal="left" vertical="center" wrapText="1"/>
    </xf>
    <xf numFmtId="2" fontId="67" fillId="2" borderId="43" xfId="0" applyNumberFormat="1" applyFont="1" applyFill="1" applyBorder="1" applyAlignment="1">
      <alignment horizontal="left" vertical="center" wrapText="1"/>
    </xf>
    <xf numFmtId="2" fontId="67" fillId="2" borderId="61" xfId="0" applyNumberFormat="1" applyFont="1" applyFill="1" applyBorder="1" applyAlignment="1">
      <alignment horizontal="left" vertical="center" wrapText="1"/>
    </xf>
    <xf numFmtId="0" fontId="15" fillId="4" borderId="76" xfId="0" applyFont="1" applyFill="1" applyBorder="1" applyAlignment="1">
      <alignment horizontal="left" vertical="center" wrapText="1"/>
    </xf>
    <xf numFmtId="0" fontId="15" fillId="4" borderId="77" xfId="0" applyFont="1" applyFill="1" applyBorder="1" applyAlignment="1">
      <alignment horizontal="left" vertical="center" wrapText="1"/>
    </xf>
    <xf numFmtId="2" fontId="67" fillId="2" borderId="42" xfId="0" applyNumberFormat="1" applyFont="1" applyFill="1" applyBorder="1" applyAlignment="1">
      <alignment horizontal="left" vertical="top" wrapText="1"/>
    </xf>
    <xf numFmtId="2" fontId="67" fillId="2" borderId="43" xfId="0" applyNumberFormat="1" applyFont="1" applyFill="1" applyBorder="1" applyAlignment="1">
      <alignment horizontal="left" vertical="top" wrapText="1"/>
    </xf>
    <xf numFmtId="2" fontId="79" fillId="4" borderId="66" xfId="0" applyNumberFormat="1" applyFont="1" applyFill="1" applyBorder="1" applyAlignment="1">
      <alignment horizontal="left" vertical="center"/>
    </xf>
    <xf numFmtId="2" fontId="79" fillId="4" borderId="68" xfId="0" applyNumberFormat="1" applyFont="1" applyFill="1" applyBorder="1" applyAlignment="1">
      <alignment horizontal="left" vertical="center"/>
    </xf>
    <xf numFmtId="2" fontId="79" fillId="4" borderId="25" xfId="0" applyNumberFormat="1" applyFont="1" applyFill="1" applyBorder="1" applyAlignment="1">
      <alignment horizontal="left" vertical="center"/>
    </xf>
    <xf numFmtId="2" fontId="79" fillId="4" borderId="69" xfId="0" applyNumberFormat="1" applyFont="1" applyFill="1" applyBorder="1" applyAlignment="1">
      <alignment horizontal="left" vertical="center"/>
    </xf>
    <xf numFmtId="0" fontId="59" fillId="4" borderId="87" xfId="0" applyFont="1" applyFill="1" applyBorder="1" applyAlignment="1">
      <alignment horizontal="left" vertical="center" wrapText="1"/>
    </xf>
    <xf numFmtId="0" fontId="59" fillId="4" borderId="11" xfId="0" applyFont="1" applyFill="1" applyBorder="1" applyAlignment="1">
      <alignment horizontal="left" vertical="center" wrapText="1"/>
    </xf>
    <xf numFmtId="0" fontId="15" fillId="15" borderId="70" xfId="2" applyFont="1" applyFill="1" applyBorder="1" applyAlignment="1">
      <alignment horizontal="left" vertical="center" wrapText="1"/>
    </xf>
    <xf numFmtId="0" fontId="15" fillId="15" borderId="5" xfId="2" applyFont="1" applyFill="1" applyBorder="1" applyAlignment="1">
      <alignment horizontal="left" vertical="center" wrapText="1"/>
    </xf>
    <xf numFmtId="0" fontId="15" fillId="15" borderId="73" xfId="2" applyFont="1" applyFill="1" applyBorder="1" applyAlignment="1">
      <alignment horizontal="left" vertical="center" wrapText="1"/>
    </xf>
    <xf numFmtId="0" fontId="15" fillId="14" borderId="70" xfId="0" applyFont="1" applyFill="1" applyBorder="1" applyAlignment="1">
      <alignment horizontal="left" vertical="center" wrapText="1"/>
    </xf>
    <xf numFmtId="0" fontId="15" fillId="14" borderId="5" xfId="0" applyFont="1" applyFill="1" applyBorder="1" applyAlignment="1">
      <alignment horizontal="left" vertical="center" wrapText="1"/>
    </xf>
    <xf numFmtId="0" fontId="74" fillId="0" borderId="20" xfId="3" applyFont="1" applyBorder="1" applyAlignment="1">
      <alignment horizontal="center" vertical="center"/>
    </xf>
    <xf numFmtId="0" fontId="115" fillId="15" borderId="70" xfId="2" applyFont="1" applyFill="1" applyBorder="1" applyAlignment="1">
      <alignment horizontal="left" vertical="center" wrapText="1"/>
    </xf>
    <xf numFmtId="0" fontId="115" fillId="15" borderId="5" xfId="2" applyFont="1" applyFill="1" applyBorder="1" applyAlignment="1">
      <alignment horizontal="left" vertical="center" wrapText="1"/>
    </xf>
    <xf numFmtId="0" fontId="115" fillId="15" borderId="73" xfId="2" applyFont="1" applyFill="1" applyBorder="1" applyAlignment="1">
      <alignment horizontal="left" vertical="center" wrapText="1"/>
    </xf>
    <xf numFmtId="0" fontId="82" fillId="18" borderId="52" xfId="0" applyFont="1" applyFill="1" applyBorder="1" applyAlignment="1">
      <alignment horizontal="left" vertical="center" wrapText="1"/>
    </xf>
    <xf numFmtId="0" fontId="125" fillId="4" borderId="11" xfId="0" applyFont="1" applyFill="1" applyBorder="1" applyAlignment="1">
      <alignment horizontal="left" vertical="center" wrapText="1"/>
    </xf>
    <xf numFmtId="0" fontId="125" fillId="4" borderId="0" xfId="0" applyFont="1" applyFill="1" applyAlignment="1">
      <alignment horizontal="left" vertical="center" wrapText="1"/>
    </xf>
    <xf numFmtId="164" fontId="15" fillId="3" borderId="111" xfId="2" applyNumberFormat="1" applyFont="1" applyFill="1" applyBorder="1" applyAlignment="1">
      <alignment horizontal="left" vertical="center"/>
    </xf>
    <xf numFmtId="164" fontId="15" fillId="3" borderId="5" xfId="2" applyNumberFormat="1" applyFont="1" applyFill="1" applyBorder="1" applyAlignment="1">
      <alignment horizontal="left" vertical="center"/>
    </xf>
    <xf numFmtId="164" fontId="15" fillId="3" borderId="113" xfId="2" applyNumberFormat="1" applyFont="1" applyFill="1" applyBorder="1" applyAlignment="1">
      <alignment horizontal="left" vertical="center"/>
    </xf>
    <xf numFmtId="164" fontId="15" fillId="3" borderId="114" xfId="2" applyNumberFormat="1" applyFont="1" applyFill="1" applyBorder="1" applyAlignment="1">
      <alignment horizontal="left" vertical="center"/>
    </xf>
    <xf numFmtId="164" fontId="22" fillId="3" borderId="116" xfId="2" applyNumberFormat="1" applyFont="1" applyFill="1" applyBorder="1" applyAlignment="1">
      <alignment horizontal="left" vertical="center"/>
    </xf>
    <xf numFmtId="164" fontId="22" fillId="3" borderId="1" xfId="2" applyNumberFormat="1" applyFont="1" applyFill="1" applyBorder="1" applyAlignment="1">
      <alignment horizontal="left" vertical="center"/>
    </xf>
    <xf numFmtId="0" fontId="123" fillId="0" borderId="11" xfId="0" applyFont="1" applyBorder="1" applyAlignment="1">
      <alignment horizontal="left" vertical="center"/>
    </xf>
    <xf numFmtId="164" fontId="15" fillId="3" borderId="112" xfId="2" applyNumberFormat="1" applyFont="1" applyFill="1" applyBorder="1" applyAlignment="1">
      <alignment horizontal="left" vertical="center"/>
    </xf>
    <xf numFmtId="164" fontId="15" fillId="3" borderId="115" xfId="2" applyNumberFormat="1" applyFont="1" applyFill="1" applyBorder="1" applyAlignment="1">
      <alignment horizontal="left" vertical="center"/>
    </xf>
    <xf numFmtId="164" fontId="22" fillId="3" borderId="104" xfId="2" applyNumberFormat="1" applyFont="1" applyFill="1" applyBorder="1" applyAlignment="1">
      <alignment horizontal="left" vertical="center"/>
    </xf>
    <xf numFmtId="164" fontId="15" fillId="3" borderId="107" xfId="2" applyNumberFormat="1" applyFont="1" applyFill="1" applyBorder="1" applyAlignment="1">
      <alignment horizontal="left" vertical="center"/>
    </xf>
    <xf numFmtId="164" fontId="15" fillId="3" borderId="108" xfId="2" applyNumberFormat="1" applyFont="1" applyFill="1" applyBorder="1" applyAlignment="1">
      <alignment horizontal="left" vertical="center"/>
    </xf>
    <xf numFmtId="164" fontId="15" fillId="3" borderId="109" xfId="2" applyNumberFormat="1" applyFont="1" applyFill="1" applyBorder="1" applyAlignment="1">
      <alignment horizontal="left" vertical="center"/>
    </xf>
    <xf numFmtId="0" fontId="81" fillId="10" borderId="51" xfId="0" applyFont="1" applyFill="1" applyBorder="1" applyAlignment="1">
      <alignment horizontal="left" vertical="center" wrapText="1"/>
    </xf>
    <xf numFmtId="0" fontId="81" fillId="10" borderId="52" xfId="0" applyFont="1" applyFill="1" applyBorder="1" applyAlignment="1">
      <alignment horizontal="left" vertical="center" wrapText="1"/>
    </xf>
    <xf numFmtId="0" fontId="6" fillId="3" borderId="0" xfId="2" applyFont="1" applyFill="1" applyAlignment="1">
      <alignment vertical="center" wrapText="1"/>
    </xf>
    <xf numFmtId="0" fontId="82" fillId="18" borderId="121" xfId="0" applyFont="1" applyFill="1" applyBorder="1" applyAlignment="1">
      <alignment horizontal="left" vertical="center" wrapText="1"/>
    </xf>
  </cellXfs>
  <cellStyles count="10">
    <cellStyle name="Excel Built-in Normal" xfId="1" xr:uid="{00000000-0005-0000-0000-000000000000}"/>
    <cellStyle name="Excel Built-in Normal 1" xfId="2" xr:uid="{00000000-0005-0000-0000-000001000000}"/>
    <cellStyle name="Excel Built-in Normal 2" xfId="8" xr:uid="{00000000-0005-0000-0000-000002000000}"/>
    <cellStyle name="Header" xfId="5" xr:uid="{00000000-0005-0000-0000-000003000000}"/>
    <cellStyle name="Normální" xfId="0" builtinId="0"/>
    <cellStyle name="Normální 2" xfId="4" xr:uid="{00000000-0005-0000-0000-000005000000}"/>
    <cellStyle name="Normální 3" xfId="3" xr:uid="{00000000-0005-0000-0000-000006000000}"/>
    <cellStyle name="Normální 4" xfId="6" xr:uid="{00000000-0005-0000-0000-000007000000}"/>
    <cellStyle name="Normální 4 2" xfId="9" xr:uid="{00000000-0005-0000-0000-000008000000}"/>
    <cellStyle name="Normální 5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topLeftCell="A7" workbookViewId="0">
      <selection activeCell="B40" sqref="B40"/>
    </sheetView>
  </sheetViews>
  <sheetFormatPr defaultRowHeight="15" x14ac:dyDescent="0.25"/>
  <cols>
    <col min="1" max="1" width="7.7109375" style="21" customWidth="1"/>
    <col min="2" max="2" width="33.7109375" style="21" customWidth="1"/>
    <col min="3" max="4" width="19.7109375" style="21" customWidth="1"/>
    <col min="5" max="5" width="19.7109375" style="22" customWidth="1"/>
    <col min="6" max="6" width="12.28515625" bestFit="1" customWidth="1"/>
  </cols>
  <sheetData>
    <row r="1" spans="1:5" s="1" customFormat="1" x14ac:dyDescent="0.25">
      <c r="A1" s="21"/>
      <c r="B1" s="21"/>
      <c r="C1" s="21"/>
      <c r="D1" s="21"/>
      <c r="E1" s="22"/>
    </row>
    <row r="2" spans="1:5" s="1" customFormat="1" ht="21" customHeight="1" x14ac:dyDescent="0.25">
      <c r="A2" s="23" t="s">
        <v>89</v>
      </c>
      <c r="B2" s="24"/>
      <c r="C2" s="24"/>
      <c r="D2" s="24"/>
      <c r="E2" s="25"/>
    </row>
    <row r="3" spans="1:5" ht="15.75" customHeight="1" x14ac:dyDescent="0.25">
      <c r="A3" s="26"/>
    </row>
    <row r="4" spans="1:5" ht="15.75" customHeight="1" x14ac:dyDescent="0.25">
      <c r="A4" s="467" t="s">
        <v>90</v>
      </c>
      <c r="B4" s="467"/>
      <c r="C4" s="467"/>
      <c r="D4" s="467"/>
    </row>
    <row r="5" spans="1:5" ht="15.75" customHeight="1" thickBot="1" x14ac:dyDescent="0.3">
      <c r="A5" s="27" t="s">
        <v>203</v>
      </c>
      <c r="E5" s="22">
        <v>85000000</v>
      </c>
    </row>
    <row r="6" spans="1:5" ht="15.75" customHeight="1" x14ac:dyDescent="0.25">
      <c r="A6" s="468" t="s">
        <v>91</v>
      </c>
      <c r="B6" s="468"/>
      <c r="C6" s="468"/>
      <c r="D6" s="468"/>
      <c r="E6" s="217">
        <f>SUM(E5:E5)</f>
        <v>85000000</v>
      </c>
    </row>
    <row r="7" spans="1:5" ht="15.75" customHeight="1" x14ac:dyDescent="0.25">
      <c r="A7" s="28"/>
      <c r="E7" s="132"/>
    </row>
    <row r="8" spans="1:5" ht="15.75" customHeight="1" x14ac:dyDescent="0.25">
      <c r="A8" s="467" t="s">
        <v>92</v>
      </c>
      <c r="B8" s="467"/>
      <c r="C8" s="467"/>
      <c r="D8" s="467"/>
      <c r="E8" s="132"/>
    </row>
    <row r="9" spans="1:5" ht="15.75" customHeight="1" thickBot="1" x14ac:dyDescent="0.3">
      <c r="A9" s="27" t="s">
        <v>203</v>
      </c>
      <c r="E9" s="22">
        <v>96000000</v>
      </c>
    </row>
    <row r="10" spans="1:5" ht="15.75" customHeight="1" x14ac:dyDescent="0.25">
      <c r="A10" s="468" t="s">
        <v>93</v>
      </c>
      <c r="B10" s="468"/>
      <c r="C10" s="468"/>
      <c r="D10" s="468"/>
      <c r="E10" s="217">
        <f>SUM(E9:E9)</f>
        <v>96000000</v>
      </c>
    </row>
    <row r="11" spans="1:5" ht="15.75" customHeight="1" x14ac:dyDescent="0.25">
      <c r="A11" s="28"/>
      <c r="E11" s="133"/>
    </row>
    <row r="12" spans="1:5" ht="15.75" customHeight="1" x14ac:dyDescent="0.25">
      <c r="A12" s="467" t="s">
        <v>94</v>
      </c>
      <c r="B12" s="467"/>
      <c r="C12" s="467"/>
      <c r="D12" s="467"/>
      <c r="E12" s="133"/>
    </row>
    <row r="13" spans="1:5" ht="15.75" customHeight="1" x14ac:dyDescent="0.25">
      <c r="A13" s="466" t="s">
        <v>204</v>
      </c>
      <c r="B13" s="466"/>
      <c r="C13" s="466"/>
      <c r="D13" s="466"/>
      <c r="E13" s="216">
        <v>12601698.970000001</v>
      </c>
    </row>
    <row r="14" spans="1:5" ht="15.75" customHeight="1" thickBot="1" x14ac:dyDescent="0.3">
      <c r="A14" s="466" t="s">
        <v>205</v>
      </c>
      <c r="B14" s="466"/>
      <c r="C14" s="466"/>
      <c r="D14" s="466"/>
      <c r="E14" s="146">
        <v>-1601698.97</v>
      </c>
    </row>
    <row r="15" spans="1:5" ht="15.75" customHeight="1" x14ac:dyDescent="0.25">
      <c r="A15" s="469" t="s">
        <v>95</v>
      </c>
      <c r="B15" s="469"/>
      <c r="C15" s="469"/>
      <c r="D15" s="469"/>
      <c r="E15" s="217">
        <f>SUM(E13:E14)</f>
        <v>11000000</v>
      </c>
    </row>
    <row r="16" spans="1:5" ht="15.75" customHeight="1" x14ac:dyDescent="0.25"/>
    <row r="17" spans="1:5" ht="15.75" customHeight="1" x14ac:dyDescent="0.25"/>
    <row r="18" spans="1:5" ht="15.75" customHeight="1" x14ac:dyDescent="0.25"/>
    <row r="19" spans="1:5" ht="15.75" customHeight="1" thickBot="1" x14ac:dyDescent="0.3">
      <c r="A19" s="23" t="s">
        <v>96</v>
      </c>
      <c r="B19" s="24"/>
      <c r="C19" s="24"/>
      <c r="D19" s="24"/>
      <c r="E19" s="25"/>
    </row>
    <row r="20" spans="1:5" ht="15.75" customHeight="1" thickBot="1" x14ac:dyDescent="0.3">
      <c r="A20" s="470" t="s">
        <v>97</v>
      </c>
      <c r="B20" s="470"/>
      <c r="C20" s="134" t="s">
        <v>206</v>
      </c>
      <c r="D20" s="29"/>
      <c r="E20" s="30"/>
    </row>
    <row r="21" spans="1:5" ht="15.75" customHeight="1" x14ac:dyDescent="0.25">
      <c r="A21" s="471" t="s">
        <v>207</v>
      </c>
      <c r="B21" s="471"/>
      <c r="C21" s="135">
        <f>SUM(E6)</f>
        <v>85000000</v>
      </c>
      <c r="D21" s="31"/>
      <c r="E21" s="32"/>
    </row>
    <row r="22" spans="1:5" ht="15.75" customHeight="1" thickBot="1" x14ac:dyDescent="0.3">
      <c r="A22" s="472" t="s">
        <v>208</v>
      </c>
      <c r="B22" s="472"/>
      <c r="C22" s="136">
        <f>SUM(E10)</f>
        <v>96000000</v>
      </c>
      <c r="D22" s="31"/>
      <c r="E22" s="32"/>
    </row>
    <row r="23" spans="1:5" ht="15.75" customHeight="1" thickBot="1" x14ac:dyDescent="0.3">
      <c r="A23" s="478" t="s">
        <v>98</v>
      </c>
      <c r="B23" s="478"/>
      <c r="C23" s="137">
        <f>SUM(C21-C22)</f>
        <v>-11000000</v>
      </c>
      <c r="D23" s="33"/>
      <c r="E23" s="34"/>
    </row>
    <row r="24" spans="1:5" ht="15.75" customHeight="1" thickBot="1" x14ac:dyDescent="0.3">
      <c r="A24" s="35"/>
      <c r="B24" s="35"/>
      <c r="C24" s="138"/>
      <c r="D24" s="36"/>
      <c r="E24" s="37"/>
    </row>
    <row r="25" spans="1:5" ht="15.75" customHeight="1" thickBot="1" x14ac:dyDescent="0.3">
      <c r="A25" s="479" t="s">
        <v>99</v>
      </c>
      <c r="B25" s="479"/>
      <c r="C25" s="134" t="s">
        <v>206</v>
      </c>
      <c r="D25" s="29"/>
      <c r="E25" s="30"/>
    </row>
    <row r="26" spans="1:5" ht="25.5" customHeight="1" x14ac:dyDescent="0.25">
      <c r="A26" s="38" t="s">
        <v>100</v>
      </c>
      <c r="B26" s="39" t="s">
        <v>101</v>
      </c>
      <c r="C26" s="95">
        <f>SUM(E13)</f>
        <v>12601698.970000001</v>
      </c>
      <c r="D26" s="41"/>
      <c r="E26" s="30"/>
    </row>
    <row r="27" spans="1:5" ht="25.5" customHeight="1" x14ac:dyDescent="0.25">
      <c r="A27" s="38" t="s">
        <v>167</v>
      </c>
      <c r="B27" s="39" t="s">
        <v>110</v>
      </c>
      <c r="C27" s="40">
        <v>0</v>
      </c>
      <c r="D27" s="41"/>
      <c r="E27" s="42"/>
    </row>
    <row r="28" spans="1:5" ht="25.5" customHeight="1" x14ac:dyDescent="0.25">
      <c r="A28" s="38" t="s">
        <v>102</v>
      </c>
      <c r="B28" s="39" t="s">
        <v>103</v>
      </c>
      <c r="C28" s="95">
        <f>SUM(E14)</f>
        <v>-1601698.97</v>
      </c>
      <c r="D28" s="31"/>
      <c r="E28" s="32"/>
    </row>
    <row r="29" spans="1:5" ht="15.75" customHeight="1" thickBot="1" x14ac:dyDescent="0.3">
      <c r="A29" s="43" t="s">
        <v>104</v>
      </c>
      <c r="B29" s="44" t="s">
        <v>105</v>
      </c>
      <c r="C29" s="45">
        <v>0</v>
      </c>
      <c r="D29" s="41"/>
      <c r="E29" s="42"/>
    </row>
    <row r="30" spans="1:5" ht="15.75" customHeight="1" thickBot="1" x14ac:dyDescent="0.3">
      <c r="A30" s="479" t="s">
        <v>106</v>
      </c>
      <c r="B30" s="479"/>
      <c r="C30" s="137">
        <f>SUM(C26:C29)</f>
        <v>11000000</v>
      </c>
      <c r="D30" s="33"/>
      <c r="E30" s="34"/>
    </row>
    <row r="31" spans="1:5" ht="15.75" customHeight="1" thickBot="1" x14ac:dyDescent="0.3">
      <c r="A31" s="46"/>
      <c r="B31" s="46"/>
      <c r="C31" s="139"/>
      <c r="D31" s="47"/>
      <c r="E31" s="48"/>
    </row>
    <row r="32" spans="1:5" ht="15.75" customHeight="1" thickBot="1" x14ac:dyDescent="0.3">
      <c r="A32" s="479" t="s">
        <v>107</v>
      </c>
      <c r="B32" s="479"/>
      <c r="C32" s="134" t="s">
        <v>206</v>
      </c>
      <c r="D32" s="29"/>
      <c r="E32" s="30"/>
    </row>
    <row r="33" spans="1:5" ht="15.75" customHeight="1" x14ac:dyDescent="0.25">
      <c r="A33" s="480" t="s">
        <v>108</v>
      </c>
      <c r="B33" s="480"/>
      <c r="C33" s="140">
        <f>SUM(C21+C26+C27)</f>
        <v>97601698.969999999</v>
      </c>
      <c r="D33" s="31"/>
      <c r="E33" s="32"/>
    </row>
    <row r="34" spans="1:5" ht="15.75" customHeight="1" thickBot="1" x14ac:dyDescent="0.3">
      <c r="A34" s="481" t="s">
        <v>109</v>
      </c>
      <c r="B34" s="481"/>
      <c r="C34" s="141">
        <f>SUM(C22-C28)</f>
        <v>97601698.969999999</v>
      </c>
      <c r="D34" s="473"/>
      <c r="E34" s="474"/>
    </row>
    <row r="35" spans="1:5" ht="15.75" customHeight="1" thickBot="1" x14ac:dyDescent="0.3">
      <c r="A35" s="46"/>
      <c r="B35" s="46"/>
      <c r="C35" s="142">
        <f>SUM(C33-C34)</f>
        <v>0</v>
      </c>
      <c r="D35" s="475"/>
      <c r="E35" s="476"/>
    </row>
    <row r="36" spans="1:5" ht="15.75" customHeight="1" x14ac:dyDescent="0.25"/>
    <row r="37" spans="1:5" ht="15.75" customHeight="1" x14ac:dyDescent="0.25">
      <c r="A37" s="477" t="s">
        <v>84</v>
      </c>
      <c r="B37" s="477"/>
      <c r="C37" s="477"/>
      <c r="D37" s="477"/>
      <c r="E37" s="49"/>
    </row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6.350000000000001" customHeight="1" x14ac:dyDescent="0.25"/>
    <row r="47" spans="1:5" ht="16.350000000000001" customHeight="1" x14ac:dyDescent="0.25"/>
    <row r="48" spans="1:5" s="21" customFormat="1" ht="16.350000000000001" customHeight="1" x14ac:dyDescent="0.25">
      <c r="E48" s="22"/>
    </row>
    <row r="49" spans="5:5" s="21" customFormat="1" ht="16.350000000000001" customHeight="1" x14ac:dyDescent="0.25">
      <c r="E49" s="22"/>
    </row>
    <row r="50" spans="5:5" s="21" customFormat="1" ht="16.350000000000001" customHeight="1" x14ac:dyDescent="0.25">
      <c r="E50" s="22"/>
    </row>
    <row r="51" spans="5:5" s="21" customFormat="1" ht="16.350000000000001" customHeight="1" x14ac:dyDescent="0.25">
      <c r="E51" s="22"/>
    </row>
    <row r="52" spans="5:5" s="21" customFormat="1" ht="16.350000000000001" customHeight="1" x14ac:dyDescent="0.25">
      <c r="E52" s="22"/>
    </row>
    <row r="53" spans="5:5" s="21" customFormat="1" ht="16.350000000000001" customHeight="1" x14ac:dyDescent="0.25">
      <c r="E53" s="22"/>
    </row>
    <row r="54" spans="5:5" s="21" customFormat="1" ht="16.350000000000001" customHeight="1" x14ac:dyDescent="0.25">
      <c r="E54" s="22"/>
    </row>
    <row r="55" spans="5:5" s="21" customFormat="1" ht="16.350000000000001" customHeight="1" x14ac:dyDescent="0.25">
      <c r="E55" s="22"/>
    </row>
    <row r="56" spans="5:5" s="21" customFormat="1" ht="16.350000000000001" customHeight="1" x14ac:dyDescent="0.25">
      <c r="E56" s="22"/>
    </row>
    <row r="57" spans="5:5" s="21" customFormat="1" ht="16.350000000000001" customHeight="1" x14ac:dyDescent="0.25">
      <c r="E57" s="22"/>
    </row>
    <row r="58" spans="5:5" s="21" customFormat="1" ht="16.350000000000001" customHeight="1" x14ac:dyDescent="0.25">
      <c r="E58" s="22"/>
    </row>
    <row r="59" spans="5:5" s="21" customFormat="1" ht="16.350000000000001" customHeight="1" x14ac:dyDescent="0.25">
      <c r="E59" s="22"/>
    </row>
    <row r="60" spans="5:5" s="21" customFormat="1" ht="16.350000000000001" customHeight="1" x14ac:dyDescent="0.25">
      <c r="E60" s="22"/>
    </row>
    <row r="61" spans="5:5" s="21" customFormat="1" ht="16.350000000000001" customHeight="1" x14ac:dyDescent="0.25">
      <c r="E61" s="22"/>
    </row>
    <row r="62" spans="5:5" s="21" customFormat="1" ht="16.350000000000001" customHeight="1" x14ac:dyDescent="0.25">
      <c r="E62" s="22"/>
    </row>
    <row r="63" spans="5:5" s="21" customFormat="1" ht="16.350000000000001" customHeight="1" x14ac:dyDescent="0.25">
      <c r="E63" s="22"/>
    </row>
    <row r="64" spans="5:5" s="21" customFormat="1" ht="16.350000000000001" customHeight="1" x14ac:dyDescent="0.25">
      <c r="E64" s="22"/>
    </row>
    <row r="65" spans="5:5" s="21" customFormat="1" ht="16.350000000000001" customHeight="1" x14ac:dyDescent="0.25">
      <c r="E65" s="22"/>
    </row>
    <row r="66" spans="5:5" s="21" customFormat="1" ht="16.350000000000001" customHeight="1" x14ac:dyDescent="0.25">
      <c r="E66" s="22"/>
    </row>
    <row r="67" spans="5:5" s="21" customFormat="1" ht="16.350000000000001" customHeight="1" x14ac:dyDescent="0.25">
      <c r="E67" s="22"/>
    </row>
    <row r="68" spans="5:5" s="21" customFormat="1" ht="16.350000000000001" customHeight="1" x14ac:dyDescent="0.25">
      <c r="E68" s="22"/>
    </row>
    <row r="69" spans="5:5" s="21" customFormat="1" ht="16.350000000000001" customHeight="1" x14ac:dyDescent="0.25">
      <c r="E69" s="22"/>
    </row>
    <row r="70" spans="5:5" s="21" customFormat="1" ht="16.350000000000001" customHeight="1" x14ac:dyDescent="0.25">
      <c r="E70" s="22"/>
    </row>
    <row r="71" spans="5:5" s="21" customFormat="1" ht="16.350000000000001" customHeight="1" x14ac:dyDescent="0.25">
      <c r="E71" s="22"/>
    </row>
    <row r="72" spans="5:5" s="21" customFormat="1" ht="16.350000000000001" customHeight="1" x14ac:dyDescent="0.25">
      <c r="E72" s="22"/>
    </row>
    <row r="73" spans="5:5" s="21" customFormat="1" ht="16.350000000000001" customHeight="1" x14ac:dyDescent="0.25">
      <c r="E73" s="22"/>
    </row>
    <row r="74" spans="5:5" s="21" customFormat="1" ht="16.350000000000001" customHeight="1" x14ac:dyDescent="0.25">
      <c r="E74" s="22"/>
    </row>
    <row r="75" spans="5:5" s="21" customFormat="1" ht="16.350000000000001" customHeight="1" x14ac:dyDescent="0.25">
      <c r="E75" s="22"/>
    </row>
    <row r="76" spans="5:5" s="21" customFormat="1" ht="16.350000000000001" customHeight="1" x14ac:dyDescent="0.25">
      <c r="E76" s="22"/>
    </row>
    <row r="77" spans="5:5" s="21" customFormat="1" ht="16.350000000000001" customHeight="1" x14ac:dyDescent="0.25">
      <c r="E77" s="22"/>
    </row>
    <row r="78" spans="5:5" s="21" customFormat="1" ht="16.350000000000001" customHeight="1" x14ac:dyDescent="0.25">
      <c r="E78" s="22"/>
    </row>
    <row r="79" spans="5:5" s="21" customFormat="1" ht="16.350000000000001" customHeight="1" x14ac:dyDescent="0.25">
      <c r="E79" s="22"/>
    </row>
    <row r="80" spans="5:5" s="21" customFormat="1" ht="16.350000000000001" customHeight="1" x14ac:dyDescent="0.25">
      <c r="E80" s="22"/>
    </row>
    <row r="81" spans="5:5" s="21" customFormat="1" ht="16.350000000000001" customHeight="1" x14ac:dyDescent="0.25">
      <c r="E81" s="22"/>
    </row>
    <row r="82" spans="5:5" s="21" customFormat="1" ht="16.350000000000001" customHeight="1" x14ac:dyDescent="0.25">
      <c r="E82" s="22"/>
    </row>
    <row r="83" spans="5:5" s="21" customFormat="1" ht="16.350000000000001" customHeight="1" x14ac:dyDescent="0.25">
      <c r="E83" s="22"/>
    </row>
    <row r="84" spans="5:5" s="21" customFormat="1" ht="16.350000000000001" customHeight="1" x14ac:dyDescent="0.25">
      <c r="E84" s="22"/>
    </row>
    <row r="85" spans="5:5" s="21" customFormat="1" ht="16.350000000000001" customHeight="1" x14ac:dyDescent="0.25">
      <c r="E85" s="22"/>
    </row>
    <row r="86" spans="5:5" s="21" customFormat="1" ht="16.350000000000001" customHeight="1" x14ac:dyDescent="0.25">
      <c r="E86" s="22"/>
    </row>
    <row r="87" spans="5:5" s="21" customFormat="1" ht="16.350000000000001" customHeight="1" x14ac:dyDescent="0.25">
      <c r="E87" s="22"/>
    </row>
    <row r="88" spans="5:5" s="21" customFormat="1" ht="16.350000000000001" customHeight="1" x14ac:dyDescent="0.25">
      <c r="E88" s="22"/>
    </row>
    <row r="89" spans="5:5" s="21" customFormat="1" ht="16.350000000000001" customHeight="1" x14ac:dyDescent="0.25">
      <c r="E89" s="22"/>
    </row>
    <row r="90" spans="5:5" s="21" customFormat="1" ht="15.75" customHeight="1" x14ac:dyDescent="0.25">
      <c r="E90" s="22"/>
    </row>
    <row r="91" spans="5:5" s="21" customFormat="1" ht="15.75" customHeight="1" x14ac:dyDescent="0.25">
      <c r="E91" s="22"/>
    </row>
    <row r="92" spans="5:5" s="21" customFormat="1" ht="15.75" customHeight="1" x14ac:dyDescent="0.25">
      <c r="E92" s="22"/>
    </row>
    <row r="93" spans="5:5" s="21" customFormat="1" ht="15.75" customHeight="1" x14ac:dyDescent="0.25">
      <c r="E93" s="22"/>
    </row>
    <row r="94" spans="5:5" s="21" customFormat="1" ht="15.75" customHeight="1" x14ac:dyDescent="0.25">
      <c r="E94" s="22"/>
    </row>
    <row r="95" spans="5:5" s="21" customFormat="1" ht="15.75" customHeight="1" x14ac:dyDescent="0.25">
      <c r="E95" s="22"/>
    </row>
    <row r="96" spans="5:5" s="21" customFormat="1" ht="15.75" customHeight="1" x14ac:dyDescent="0.25">
      <c r="E96" s="22"/>
    </row>
    <row r="97" spans="5:5" s="21" customFormat="1" ht="15.75" customHeight="1" x14ac:dyDescent="0.25">
      <c r="E97" s="22"/>
    </row>
    <row r="98" spans="5:5" s="21" customFormat="1" ht="15.75" customHeight="1" x14ac:dyDescent="0.25">
      <c r="E98" s="22"/>
    </row>
    <row r="99" spans="5:5" s="21" customFormat="1" ht="15.75" customHeight="1" x14ac:dyDescent="0.25">
      <c r="E99" s="22"/>
    </row>
    <row r="100" spans="5:5" s="21" customFormat="1" ht="15.75" customHeight="1" x14ac:dyDescent="0.25">
      <c r="E100" s="22"/>
    </row>
    <row r="101" spans="5:5" s="21" customFormat="1" ht="15.75" customHeight="1" x14ac:dyDescent="0.25">
      <c r="E101" s="22"/>
    </row>
    <row r="102" spans="5:5" s="21" customFormat="1" ht="15.75" customHeight="1" x14ac:dyDescent="0.25">
      <c r="E102" s="22"/>
    </row>
    <row r="103" spans="5:5" s="21" customFormat="1" ht="15.75" customHeight="1" x14ac:dyDescent="0.25">
      <c r="E103" s="22"/>
    </row>
    <row r="104" spans="5:5" s="21" customFormat="1" ht="15.75" customHeight="1" x14ac:dyDescent="0.25">
      <c r="E104" s="22"/>
    </row>
    <row r="105" spans="5:5" s="21" customFormat="1" ht="15.75" customHeight="1" x14ac:dyDescent="0.25">
      <c r="E105" s="22"/>
    </row>
    <row r="106" spans="5:5" s="21" customFormat="1" ht="15.75" customHeight="1" x14ac:dyDescent="0.25">
      <c r="E106" s="22"/>
    </row>
    <row r="107" spans="5:5" s="21" customFormat="1" ht="15.75" customHeight="1" x14ac:dyDescent="0.25">
      <c r="E107" s="22"/>
    </row>
    <row r="108" spans="5:5" s="21" customFormat="1" ht="15.75" customHeight="1" x14ac:dyDescent="0.25">
      <c r="E108" s="22"/>
    </row>
    <row r="109" spans="5:5" s="21" customFormat="1" ht="15.75" customHeight="1" x14ac:dyDescent="0.25">
      <c r="E109" s="22"/>
    </row>
    <row r="110" spans="5:5" s="21" customFormat="1" ht="15.75" customHeight="1" x14ac:dyDescent="0.25">
      <c r="E110" s="22"/>
    </row>
    <row r="111" spans="5:5" s="21" customFormat="1" ht="15.75" customHeight="1" x14ac:dyDescent="0.25">
      <c r="E111" s="22"/>
    </row>
    <row r="112" spans="5:5" ht="15.75" customHeight="1" x14ac:dyDescent="0.25"/>
    <row r="113" spans="1:5" s="5" customFormat="1" ht="15.75" customHeight="1" x14ac:dyDescent="0.25">
      <c r="A113" s="21"/>
      <c r="B113" s="21"/>
      <c r="C113" s="21"/>
      <c r="D113" s="21"/>
      <c r="E113" s="22"/>
    </row>
    <row r="116" spans="1:5" s="20" customFormat="1" x14ac:dyDescent="0.25">
      <c r="A116" s="21"/>
      <c r="B116" s="21"/>
      <c r="C116" s="21"/>
      <c r="D116" s="21"/>
      <c r="E116" s="22"/>
    </row>
  </sheetData>
  <mergeCells count="20">
    <mergeCell ref="D34:E34"/>
    <mergeCell ref="D35:E35"/>
    <mergeCell ref="A37:D37"/>
    <mergeCell ref="A23:B23"/>
    <mergeCell ref="A25:B25"/>
    <mergeCell ref="A30:B30"/>
    <mergeCell ref="A32:B32"/>
    <mergeCell ref="A33:B33"/>
    <mergeCell ref="A34:B34"/>
    <mergeCell ref="A14:D14"/>
    <mergeCell ref="A15:D15"/>
    <mergeCell ref="A20:B20"/>
    <mergeCell ref="A21:B21"/>
    <mergeCell ref="A22:B22"/>
    <mergeCell ref="A13:D13"/>
    <mergeCell ref="A4:D4"/>
    <mergeCell ref="A6:D6"/>
    <mergeCell ref="A8:D8"/>
    <mergeCell ref="A10:D10"/>
    <mergeCell ref="A12:D12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 SCHVÁLENÝ ROZPOČET
&amp;RRok  2025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6"/>
  <sheetViews>
    <sheetView workbookViewId="0">
      <selection activeCell="J71" sqref="J71"/>
    </sheetView>
  </sheetViews>
  <sheetFormatPr defaultRowHeight="15" x14ac:dyDescent="0.25"/>
  <cols>
    <col min="1" max="2" width="5.28515625" style="80" customWidth="1"/>
    <col min="3" max="3" width="42.7109375" style="80" customWidth="1"/>
    <col min="4" max="6" width="15.7109375" style="94" customWidth="1"/>
  </cols>
  <sheetData>
    <row r="1" spans="1:6" x14ac:dyDescent="0.25">
      <c r="A1" s="490"/>
      <c r="B1" s="490"/>
      <c r="C1" s="490"/>
      <c r="D1" s="490"/>
      <c r="E1" s="490"/>
    </row>
    <row r="2" spans="1:6" ht="17.25" thickBot="1" x14ac:dyDescent="0.3">
      <c r="A2" s="74" t="s">
        <v>0</v>
      </c>
      <c r="B2" s="75"/>
      <c r="C2" s="76"/>
      <c r="D2" s="77"/>
      <c r="E2" s="78"/>
      <c r="F2" s="79"/>
    </row>
    <row r="3" spans="1:6" s="73" customFormat="1" ht="23.45" customHeight="1" thickBot="1" x14ac:dyDescent="0.3">
      <c r="A3" s="147" t="s">
        <v>1</v>
      </c>
      <c r="B3" s="148" t="s">
        <v>2</v>
      </c>
      <c r="C3" s="149" t="s">
        <v>3</v>
      </c>
      <c r="D3" s="150" t="s">
        <v>196</v>
      </c>
      <c r="E3" s="150" t="s">
        <v>197</v>
      </c>
      <c r="F3" s="151" t="s">
        <v>209</v>
      </c>
    </row>
    <row r="4" spans="1:6" s="21" customFormat="1" ht="15" customHeight="1" x14ac:dyDescent="0.25">
      <c r="A4" s="157">
        <v>0</v>
      </c>
      <c r="B4" s="158">
        <v>1111</v>
      </c>
      <c r="C4" s="159" t="s">
        <v>119</v>
      </c>
      <c r="D4" s="160">
        <v>7600000</v>
      </c>
      <c r="E4" s="160">
        <v>7580736.1100000003</v>
      </c>
      <c r="F4" s="161">
        <v>8000000</v>
      </c>
    </row>
    <row r="5" spans="1:6" s="21" customFormat="1" ht="15" customHeight="1" x14ac:dyDescent="0.25">
      <c r="A5" s="152">
        <v>0</v>
      </c>
      <c r="B5" s="153">
        <v>1112</v>
      </c>
      <c r="C5" s="154" t="s">
        <v>121</v>
      </c>
      <c r="D5" s="155">
        <v>540000</v>
      </c>
      <c r="E5" s="155">
        <v>536091.76</v>
      </c>
      <c r="F5" s="156">
        <v>550000</v>
      </c>
    </row>
    <row r="6" spans="1:6" s="21" customFormat="1" ht="15" customHeight="1" x14ac:dyDescent="0.25">
      <c r="A6" s="152">
        <v>0</v>
      </c>
      <c r="B6" s="153">
        <v>1113</v>
      </c>
      <c r="C6" s="154" t="s">
        <v>122</v>
      </c>
      <c r="D6" s="155">
        <v>1700000</v>
      </c>
      <c r="E6" s="155">
        <v>1667441.62</v>
      </c>
      <c r="F6" s="156">
        <v>1700000</v>
      </c>
    </row>
    <row r="7" spans="1:6" s="21" customFormat="1" ht="15" customHeight="1" x14ac:dyDescent="0.25">
      <c r="A7" s="152">
        <v>0</v>
      </c>
      <c r="B7" s="153">
        <v>1121</v>
      </c>
      <c r="C7" s="154" t="s">
        <v>123</v>
      </c>
      <c r="D7" s="155">
        <v>10400000</v>
      </c>
      <c r="E7" s="155">
        <v>10320472.42</v>
      </c>
      <c r="F7" s="156">
        <v>10700000</v>
      </c>
    </row>
    <row r="8" spans="1:6" s="21" customFormat="1" ht="15" customHeight="1" x14ac:dyDescent="0.25">
      <c r="A8" s="152">
        <v>0</v>
      </c>
      <c r="B8" s="153">
        <v>1122</v>
      </c>
      <c r="C8" s="154" t="s">
        <v>171</v>
      </c>
      <c r="D8" s="155">
        <v>2491660</v>
      </c>
      <c r="E8" s="155">
        <v>2491660</v>
      </c>
      <c r="F8" s="156">
        <v>0</v>
      </c>
    </row>
    <row r="9" spans="1:6" s="21" customFormat="1" ht="15" customHeight="1" x14ac:dyDescent="0.25">
      <c r="A9" s="152">
        <v>0</v>
      </c>
      <c r="B9" s="153">
        <v>1211</v>
      </c>
      <c r="C9" s="154" t="s">
        <v>124</v>
      </c>
      <c r="D9" s="155">
        <v>20800000</v>
      </c>
      <c r="E9" s="155">
        <v>20739124.940000001</v>
      </c>
      <c r="F9" s="156">
        <v>21000000</v>
      </c>
    </row>
    <row r="10" spans="1:6" s="21" customFormat="1" ht="15" customHeight="1" x14ac:dyDescent="0.25">
      <c r="A10" s="152">
        <v>0</v>
      </c>
      <c r="B10" s="153">
        <v>1334</v>
      </c>
      <c r="C10" s="154" t="s">
        <v>125</v>
      </c>
      <c r="D10" s="155">
        <v>3885.6</v>
      </c>
      <c r="E10" s="155">
        <v>3885.6</v>
      </c>
      <c r="F10" s="246">
        <v>168</v>
      </c>
    </row>
    <row r="11" spans="1:6" s="21" customFormat="1" ht="15" customHeight="1" x14ac:dyDescent="0.25">
      <c r="A11" s="152">
        <v>0</v>
      </c>
      <c r="B11" s="153">
        <v>1341</v>
      </c>
      <c r="C11" s="154" t="s">
        <v>137</v>
      </c>
      <c r="D11" s="155">
        <v>63000</v>
      </c>
      <c r="E11" s="155">
        <v>62762</v>
      </c>
      <c r="F11" s="156">
        <v>63000</v>
      </c>
    </row>
    <row r="12" spans="1:6" s="21" customFormat="1" ht="15" customHeight="1" x14ac:dyDescent="0.25">
      <c r="A12" s="152">
        <v>0</v>
      </c>
      <c r="B12" s="153">
        <v>1342</v>
      </c>
      <c r="C12" s="154" t="s">
        <v>140</v>
      </c>
      <c r="D12" s="155">
        <v>40480</v>
      </c>
      <c r="E12" s="155">
        <v>40480</v>
      </c>
      <c r="F12" s="156">
        <v>40000</v>
      </c>
    </row>
    <row r="13" spans="1:6" s="21" customFormat="1" ht="15" customHeight="1" x14ac:dyDescent="0.25">
      <c r="A13" s="152">
        <v>0</v>
      </c>
      <c r="B13" s="153">
        <v>1345</v>
      </c>
      <c r="C13" s="154" t="s">
        <v>172</v>
      </c>
      <c r="D13" s="155">
        <v>1270000</v>
      </c>
      <c r="E13" s="155">
        <v>1269999.47</v>
      </c>
      <c r="F13" s="156">
        <v>1290000</v>
      </c>
    </row>
    <row r="14" spans="1:6" s="21" customFormat="1" ht="15" customHeight="1" x14ac:dyDescent="0.25">
      <c r="A14" s="152">
        <v>0</v>
      </c>
      <c r="B14" s="153">
        <v>1349</v>
      </c>
      <c r="C14" s="154" t="s">
        <v>141</v>
      </c>
      <c r="D14" s="155">
        <v>10590.32</v>
      </c>
      <c r="E14" s="155">
        <v>10590.32</v>
      </c>
      <c r="F14" s="156">
        <v>10000</v>
      </c>
    </row>
    <row r="15" spans="1:6" s="21" customFormat="1" ht="15" customHeight="1" x14ac:dyDescent="0.25">
      <c r="A15" s="152">
        <v>0</v>
      </c>
      <c r="B15" s="153">
        <v>1356</v>
      </c>
      <c r="C15" s="154" t="s">
        <v>173</v>
      </c>
      <c r="D15" s="155">
        <v>34499.519999999997</v>
      </c>
      <c r="E15" s="155">
        <v>34499.519999999997</v>
      </c>
      <c r="F15" s="246">
        <v>35000</v>
      </c>
    </row>
    <row r="16" spans="1:6" s="21" customFormat="1" ht="15" customHeight="1" x14ac:dyDescent="0.25">
      <c r="A16" s="152">
        <v>0</v>
      </c>
      <c r="B16" s="153">
        <v>1361</v>
      </c>
      <c r="C16" s="154" t="s">
        <v>143</v>
      </c>
      <c r="D16" s="155">
        <v>61270</v>
      </c>
      <c r="E16" s="155">
        <v>61270</v>
      </c>
      <c r="F16" s="156">
        <v>62000</v>
      </c>
    </row>
    <row r="17" spans="1:6" s="21" customFormat="1" ht="15" customHeight="1" x14ac:dyDescent="0.25">
      <c r="A17" s="152">
        <v>0</v>
      </c>
      <c r="B17" s="153">
        <v>1381</v>
      </c>
      <c r="C17" s="154" t="s">
        <v>133</v>
      </c>
      <c r="D17" s="155">
        <v>87671.34</v>
      </c>
      <c r="E17" s="155">
        <v>87671.34</v>
      </c>
      <c r="F17" s="156">
        <v>80000</v>
      </c>
    </row>
    <row r="18" spans="1:6" s="21" customFormat="1" ht="15" customHeight="1" x14ac:dyDescent="0.25">
      <c r="A18" s="152">
        <v>0</v>
      </c>
      <c r="B18" s="153">
        <v>1382</v>
      </c>
      <c r="C18" s="154" t="s">
        <v>136</v>
      </c>
      <c r="D18" s="155">
        <v>24.3</v>
      </c>
      <c r="E18" s="155">
        <v>24.3</v>
      </c>
      <c r="F18" s="156">
        <v>20</v>
      </c>
    </row>
    <row r="19" spans="1:6" s="21" customFormat="1" ht="15" customHeight="1" x14ac:dyDescent="0.25">
      <c r="A19" s="152">
        <v>0</v>
      </c>
      <c r="B19" s="153">
        <v>1386</v>
      </c>
      <c r="C19" s="154" t="s">
        <v>210</v>
      </c>
      <c r="D19" s="155">
        <v>240504.24</v>
      </c>
      <c r="E19" s="155">
        <v>240504.24</v>
      </c>
      <c r="F19" s="156">
        <v>250000</v>
      </c>
    </row>
    <row r="20" spans="1:6" s="21" customFormat="1" ht="15" customHeight="1" x14ac:dyDescent="0.25">
      <c r="A20" s="152">
        <v>0</v>
      </c>
      <c r="B20" s="153">
        <v>1387</v>
      </c>
      <c r="C20" s="154" t="s">
        <v>211</v>
      </c>
      <c r="D20" s="155">
        <v>118847.45</v>
      </c>
      <c r="E20" s="155">
        <v>118847.45</v>
      </c>
      <c r="F20" s="156">
        <v>150000</v>
      </c>
    </row>
    <row r="21" spans="1:6" s="21" customFormat="1" ht="15" customHeight="1" x14ac:dyDescent="0.25">
      <c r="A21" s="152">
        <v>0</v>
      </c>
      <c r="B21" s="153">
        <v>1511</v>
      </c>
      <c r="C21" s="154" t="s">
        <v>131</v>
      </c>
      <c r="D21" s="155">
        <v>2800000</v>
      </c>
      <c r="E21" s="155">
        <v>2817025.82</v>
      </c>
      <c r="F21" s="156">
        <v>3000000</v>
      </c>
    </row>
    <row r="22" spans="1:6" s="21" customFormat="1" ht="15" customHeight="1" x14ac:dyDescent="0.25">
      <c r="A22" s="152">
        <v>0</v>
      </c>
      <c r="B22" s="153">
        <v>4111</v>
      </c>
      <c r="C22" s="154" t="s">
        <v>195</v>
      </c>
      <c r="D22" s="155">
        <v>400000</v>
      </c>
      <c r="E22" s="155">
        <v>400000</v>
      </c>
      <c r="F22" s="156">
        <v>0</v>
      </c>
    </row>
    <row r="23" spans="1:6" s="21" customFormat="1" ht="15" customHeight="1" x14ac:dyDescent="0.25">
      <c r="A23" s="152">
        <v>0</v>
      </c>
      <c r="B23" s="153">
        <v>4112</v>
      </c>
      <c r="C23" s="154" t="s">
        <v>6</v>
      </c>
      <c r="D23" s="155">
        <v>751200</v>
      </c>
      <c r="E23" s="155">
        <v>751200</v>
      </c>
      <c r="F23" s="156">
        <v>733200</v>
      </c>
    </row>
    <row r="24" spans="1:6" s="21" customFormat="1" ht="15" customHeight="1" x14ac:dyDescent="0.25">
      <c r="A24" s="152">
        <v>0</v>
      </c>
      <c r="B24" s="153">
        <v>4116</v>
      </c>
      <c r="C24" s="154" t="s">
        <v>246</v>
      </c>
      <c r="D24" s="155">
        <v>1614998</v>
      </c>
      <c r="E24" s="155">
        <v>1614998</v>
      </c>
      <c r="F24" s="246">
        <v>150000</v>
      </c>
    </row>
    <row r="25" spans="1:6" s="21" customFormat="1" ht="15" customHeight="1" thickBot="1" x14ac:dyDescent="0.3">
      <c r="A25" s="162">
        <v>0</v>
      </c>
      <c r="B25" s="163">
        <v>4122</v>
      </c>
      <c r="C25" s="164" t="s">
        <v>247</v>
      </c>
      <c r="D25" s="165">
        <v>247536</v>
      </c>
      <c r="E25" s="165">
        <v>247536</v>
      </c>
      <c r="F25" s="166">
        <v>29085</v>
      </c>
    </row>
    <row r="26" spans="1:6" s="21" customFormat="1" ht="15" customHeight="1" thickBot="1" x14ac:dyDescent="0.3">
      <c r="A26" s="167">
        <v>0</v>
      </c>
      <c r="B26" s="489" t="s">
        <v>7</v>
      </c>
      <c r="C26" s="489"/>
      <c r="D26" s="168">
        <f>SUM(D4:D25)</f>
        <v>51276166.770000011</v>
      </c>
      <c r="E26" s="168">
        <f t="shared" ref="E26:F26" si="0">SUM(E4:E25)</f>
        <v>51096820.910000011</v>
      </c>
      <c r="F26" s="169">
        <f t="shared" si="0"/>
        <v>47842473</v>
      </c>
    </row>
    <row r="27" spans="1:6" s="21" customFormat="1" ht="15" customHeight="1" x14ac:dyDescent="0.25">
      <c r="A27" s="157">
        <v>1032</v>
      </c>
      <c r="B27" s="158">
        <v>2111</v>
      </c>
      <c r="C27" s="159" t="s">
        <v>174</v>
      </c>
      <c r="D27" s="160">
        <v>9225000</v>
      </c>
      <c r="E27" s="160">
        <v>9224685.4499999993</v>
      </c>
      <c r="F27" s="161">
        <v>9000000</v>
      </c>
    </row>
    <row r="28" spans="1:6" s="21" customFormat="1" ht="15" customHeight="1" x14ac:dyDescent="0.25">
      <c r="A28" s="152">
        <v>1032</v>
      </c>
      <c r="B28" s="153">
        <v>2112</v>
      </c>
      <c r="C28" s="154" t="s">
        <v>175</v>
      </c>
      <c r="D28" s="155">
        <v>870000</v>
      </c>
      <c r="E28" s="155">
        <v>862802.25</v>
      </c>
      <c r="F28" s="156">
        <v>800000</v>
      </c>
    </row>
    <row r="29" spans="1:6" s="21" customFormat="1" ht="15" customHeight="1" x14ac:dyDescent="0.25">
      <c r="A29" s="152">
        <v>1032</v>
      </c>
      <c r="B29" s="153">
        <v>2131</v>
      </c>
      <c r="C29" s="154" t="s">
        <v>145</v>
      </c>
      <c r="D29" s="155">
        <v>17942.580000000002</v>
      </c>
      <c r="E29" s="155">
        <v>17942.580000000002</v>
      </c>
      <c r="F29" s="246">
        <v>18275.21</v>
      </c>
    </row>
    <row r="30" spans="1:6" s="21" customFormat="1" ht="15" customHeight="1" thickBot="1" x14ac:dyDescent="0.3">
      <c r="A30" s="162">
        <v>1032</v>
      </c>
      <c r="B30" s="163">
        <v>2324</v>
      </c>
      <c r="C30" s="164" t="s">
        <v>176</v>
      </c>
      <c r="D30" s="165">
        <v>117300</v>
      </c>
      <c r="E30" s="165">
        <v>117300</v>
      </c>
      <c r="F30" s="166">
        <v>0</v>
      </c>
    </row>
    <row r="31" spans="1:6" s="21" customFormat="1" ht="15" customHeight="1" thickBot="1" x14ac:dyDescent="0.3">
      <c r="A31" s="167">
        <v>1032</v>
      </c>
      <c r="B31" s="489" t="s">
        <v>8</v>
      </c>
      <c r="C31" s="489"/>
      <c r="D31" s="168">
        <f>SUM(D27:D30)</f>
        <v>10230242.58</v>
      </c>
      <c r="E31" s="168">
        <f t="shared" ref="E31:F31" si="1">SUM(E27:E30)</f>
        <v>10222730.279999999</v>
      </c>
      <c r="F31" s="169">
        <f t="shared" si="1"/>
        <v>9818275.2100000009</v>
      </c>
    </row>
    <row r="32" spans="1:6" s="21" customFormat="1" ht="15" customHeight="1" x14ac:dyDescent="0.25">
      <c r="A32" s="157">
        <v>2143</v>
      </c>
      <c r="B32" s="158">
        <v>2111</v>
      </c>
      <c r="C32" s="159" t="s">
        <v>174</v>
      </c>
      <c r="D32" s="160">
        <v>3700</v>
      </c>
      <c r="E32" s="160">
        <v>3680</v>
      </c>
      <c r="F32" s="161">
        <v>4000</v>
      </c>
    </row>
    <row r="33" spans="1:6" s="21" customFormat="1" ht="15" customHeight="1" thickBot="1" x14ac:dyDescent="0.3">
      <c r="A33" s="162">
        <v>2143</v>
      </c>
      <c r="B33" s="163">
        <v>2112</v>
      </c>
      <c r="C33" s="164" t="s">
        <v>175</v>
      </c>
      <c r="D33" s="165">
        <v>8000</v>
      </c>
      <c r="E33" s="165">
        <v>8010</v>
      </c>
      <c r="F33" s="166">
        <v>8000</v>
      </c>
    </row>
    <row r="34" spans="1:6" s="21" customFormat="1" ht="15" customHeight="1" thickBot="1" x14ac:dyDescent="0.3">
      <c r="A34" s="167">
        <v>2143</v>
      </c>
      <c r="B34" s="489" t="s">
        <v>9</v>
      </c>
      <c r="C34" s="489"/>
      <c r="D34" s="168">
        <f>SUM(D32:D33)</f>
        <v>11700</v>
      </c>
      <c r="E34" s="168">
        <f t="shared" ref="E34:F34" si="2">SUM(E32:E33)</f>
        <v>11690</v>
      </c>
      <c r="F34" s="169">
        <f t="shared" si="2"/>
        <v>12000</v>
      </c>
    </row>
    <row r="35" spans="1:6" s="21" customFormat="1" ht="15" customHeight="1" thickBot="1" x14ac:dyDescent="0.3">
      <c r="A35" s="170">
        <v>2310</v>
      </c>
      <c r="B35" s="171">
        <v>2111</v>
      </c>
      <c r="C35" s="172" t="s">
        <v>174</v>
      </c>
      <c r="D35" s="173">
        <v>1700000</v>
      </c>
      <c r="E35" s="173">
        <v>1665224.74</v>
      </c>
      <c r="F35" s="174">
        <v>1800000</v>
      </c>
    </row>
    <row r="36" spans="1:6" s="21" customFormat="1" ht="15" customHeight="1" thickBot="1" x14ac:dyDescent="0.3">
      <c r="A36" s="167">
        <v>2310</v>
      </c>
      <c r="B36" s="489" t="s">
        <v>10</v>
      </c>
      <c r="C36" s="489"/>
      <c r="D36" s="168">
        <f>SUM(D35)</f>
        <v>1700000</v>
      </c>
      <c r="E36" s="168">
        <f t="shared" ref="E36:F36" si="3">SUM(E35)</f>
        <v>1665224.74</v>
      </c>
      <c r="F36" s="169">
        <f t="shared" si="3"/>
        <v>1800000</v>
      </c>
    </row>
    <row r="37" spans="1:6" s="21" customFormat="1" ht="15" customHeight="1" thickBot="1" x14ac:dyDescent="0.3">
      <c r="A37" s="170">
        <v>2321</v>
      </c>
      <c r="B37" s="171">
        <v>2111</v>
      </c>
      <c r="C37" s="172" t="s">
        <v>174</v>
      </c>
      <c r="D37" s="173">
        <v>1500000</v>
      </c>
      <c r="E37" s="173">
        <v>1459478.3</v>
      </c>
      <c r="F37" s="174">
        <v>1600000</v>
      </c>
    </row>
    <row r="38" spans="1:6" s="21" customFormat="1" ht="15" customHeight="1" thickBot="1" x14ac:dyDescent="0.3">
      <c r="A38" s="167">
        <v>2321</v>
      </c>
      <c r="B38" s="489" t="s">
        <v>177</v>
      </c>
      <c r="C38" s="489"/>
      <c r="D38" s="168">
        <f>SUM(D37)</f>
        <v>1500000</v>
      </c>
      <c r="E38" s="168">
        <f t="shared" ref="E38:F38" si="4">SUM(E37)</f>
        <v>1459478.3</v>
      </c>
      <c r="F38" s="169">
        <f t="shared" si="4"/>
        <v>1600000</v>
      </c>
    </row>
    <row r="39" spans="1:6" s="21" customFormat="1" ht="15" customHeight="1" x14ac:dyDescent="0.25">
      <c r="A39" s="157">
        <v>3314</v>
      </c>
      <c r="B39" s="158">
        <v>2111</v>
      </c>
      <c r="C39" s="159" t="s">
        <v>174</v>
      </c>
      <c r="D39" s="160">
        <v>8090</v>
      </c>
      <c r="E39" s="160">
        <v>8090</v>
      </c>
      <c r="F39" s="161">
        <v>8000</v>
      </c>
    </row>
    <row r="40" spans="1:6" s="175" customFormat="1" ht="15" customHeight="1" thickBot="1" x14ac:dyDescent="0.3">
      <c r="A40" s="218">
        <v>3314</v>
      </c>
      <c r="B40" s="219">
        <v>2212</v>
      </c>
      <c r="C40" s="220" t="s">
        <v>180</v>
      </c>
      <c r="D40" s="221">
        <v>0</v>
      </c>
      <c r="E40" s="221">
        <v>0</v>
      </c>
      <c r="F40" s="222">
        <v>500</v>
      </c>
    </row>
    <row r="41" spans="1:6" s="21" customFormat="1" ht="15" customHeight="1" thickBot="1" x14ac:dyDescent="0.3">
      <c r="A41" s="167">
        <v>3314</v>
      </c>
      <c r="B41" s="489" t="s">
        <v>11</v>
      </c>
      <c r="C41" s="489"/>
      <c r="D41" s="168">
        <f>SUM(D39:D40)</f>
        <v>8090</v>
      </c>
      <c r="E41" s="168">
        <f t="shared" ref="E41:F41" si="5">SUM(E39:E40)</f>
        <v>8090</v>
      </c>
      <c r="F41" s="169">
        <f t="shared" si="5"/>
        <v>8500</v>
      </c>
    </row>
    <row r="42" spans="1:6" s="21" customFormat="1" ht="15" customHeight="1" x14ac:dyDescent="0.25">
      <c r="A42" s="157">
        <v>3319</v>
      </c>
      <c r="B42" s="158">
        <v>2111</v>
      </c>
      <c r="C42" s="159" t="s">
        <v>174</v>
      </c>
      <c r="D42" s="160">
        <v>62500</v>
      </c>
      <c r="E42" s="160">
        <v>62473.41</v>
      </c>
      <c r="F42" s="161">
        <v>65000</v>
      </c>
    </row>
    <row r="43" spans="1:6" s="21" customFormat="1" ht="15" customHeight="1" x14ac:dyDescent="0.25">
      <c r="A43" s="152">
        <v>3319</v>
      </c>
      <c r="B43" s="153">
        <v>2132</v>
      </c>
      <c r="C43" s="154" t="s">
        <v>147</v>
      </c>
      <c r="D43" s="155">
        <v>20800</v>
      </c>
      <c r="E43" s="155">
        <v>20753</v>
      </c>
      <c r="F43" s="156">
        <v>20000</v>
      </c>
    </row>
    <row r="44" spans="1:6" s="21" customFormat="1" ht="15" customHeight="1" x14ac:dyDescent="0.25">
      <c r="A44" s="152">
        <v>3319</v>
      </c>
      <c r="B44" s="153">
        <v>2133</v>
      </c>
      <c r="C44" s="154" t="s">
        <v>148</v>
      </c>
      <c r="D44" s="155">
        <v>0</v>
      </c>
      <c r="E44" s="155">
        <v>0</v>
      </c>
      <c r="F44" s="156">
        <v>1000</v>
      </c>
    </row>
    <row r="45" spans="1:6" s="21" customFormat="1" ht="15" customHeight="1" x14ac:dyDescent="0.25">
      <c r="A45" s="152">
        <v>3319</v>
      </c>
      <c r="B45" s="153">
        <v>2212</v>
      </c>
      <c r="C45" s="154" t="s">
        <v>180</v>
      </c>
      <c r="D45" s="155">
        <v>700</v>
      </c>
      <c r="E45" s="155">
        <v>646.61</v>
      </c>
      <c r="F45" s="156">
        <v>500</v>
      </c>
    </row>
    <row r="46" spans="1:6" s="21" customFormat="1" ht="15" customHeight="1" thickBot="1" x14ac:dyDescent="0.3">
      <c r="A46" s="162">
        <v>3319</v>
      </c>
      <c r="B46" s="163">
        <v>2321</v>
      </c>
      <c r="C46" s="164" t="s">
        <v>150</v>
      </c>
      <c r="D46" s="165">
        <v>31000</v>
      </c>
      <c r="E46" s="165">
        <v>31000</v>
      </c>
      <c r="F46" s="166">
        <v>0</v>
      </c>
    </row>
    <row r="47" spans="1:6" s="21" customFormat="1" ht="15" customHeight="1" thickBot="1" x14ac:dyDescent="0.3">
      <c r="A47" s="167">
        <v>3319</v>
      </c>
      <c r="B47" s="489" t="s">
        <v>13</v>
      </c>
      <c r="C47" s="489"/>
      <c r="D47" s="168">
        <f>SUM(D42:D46)</f>
        <v>115000</v>
      </c>
      <c r="E47" s="168">
        <f t="shared" ref="E47:F47" si="6">SUM(E42:E46)</f>
        <v>114873.02</v>
      </c>
      <c r="F47" s="169">
        <f t="shared" si="6"/>
        <v>86500</v>
      </c>
    </row>
    <row r="48" spans="1:6" s="21" customFormat="1" ht="15" customHeight="1" thickBot="1" x14ac:dyDescent="0.3">
      <c r="A48" s="170">
        <v>3326</v>
      </c>
      <c r="B48" s="171">
        <v>2321</v>
      </c>
      <c r="C48" s="172" t="s">
        <v>150</v>
      </c>
      <c r="D48" s="173">
        <v>83000</v>
      </c>
      <c r="E48" s="173">
        <v>83000</v>
      </c>
      <c r="F48" s="174">
        <v>0</v>
      </c>
    </row>
    <row r="49" spans="1:6" s="21" customFormat="1" ht="15" customHeight="1" thickBot="1" x14ac:dyDescent="0.3">
      <c r="A49" s="167">
        <v>3326</v>
      </c>
      <c r="B49" s="489" t="s">
        <v>212</v>
      </c>
      <c r="C49" s="489"/>
      <c r="D49" s="168">
        <f>SUM(D48)</f>
        <v>83000</v>
      </c>
      <c r="E49" s="168">
        <f t="shared" ref="E49:F49" si="7">SUM(E48)</f>
        <v>83000</v>
      </c>
      <c r="F49" s="169">
        <f t="shared" si="7"/>
        <v>0</v>
      </c>
    </row>
    <row r="50" spans="1:6" s="21" customFormat="1" ht="15" customHeight="1" x14ac:dyDescent="0.25">
      <c r="A50" s="157">
        <v>3539</v>
      </c>
      <c r="B50" s="158">
        <v>2111</v>
      </c>
      <c r="C50" s="159" t="s">
        <v>174</v>
      </c>
      <c r="D50" s="160">
        <v>167900</v>
      </c>
      <c r="E50" s="160">
        <v>167821.8</v>
      </c>
      <c r="F50" s="237">
        <v>183746.26</v>
      </c>
    </row>
    <row r="51" spans="1:6" s="21" customFormat="1" ht="15" customHeight="1" x14ac:dyDescent="0.25">
      <c r="A51" s="152">
        <v>3539</v>
      </c>
      <c r="B51" s="153">
        <v>2132</v>
      </c>
      <c r="C51" s="154" t="s">
        <v>147</v>
      </c>
      <c r="D51" s="155">
        <v>83326</v>
      </c>
      <c r="E51" s="155">
        <v>83326</v>
      </c>
      <c r="F51" s="235">
        <v>84972</v>
      </c>
    </row>
    <row r="52" spans="1:6" s="21" customFormat="1" ht="15" customHeight="1" thickBot="1" x14ac:dyDescent="0.3">
      <c r="A52" s="162">
        <v>3539</v>
      </c>
      <c r="B52" s="163">
        <v>2133</v>
      </c>
      <c r="C52" s="164" t="s">
        <v>148</v>
      </c>
      <c r="D52" s="165">
        <v>84138.559999999998</v>
      </c>
      <c r="E52" s="165">
        <v>84138.559999999998</v>
      </c>
      <c r="F52" s="236">
        <v>90962.9</v>
      </c>
    </row>
    <row r="53" spans="1:6" s="21" customFormat="1" ht="15" customHeight="1" thickBot="1" x14ac:dyDescent="0.3">
      <c r="A53" s="167">
        <v>3539</v>
      </c>
      <c r="B53" s="489" t="s">
        <v>14</v>
      </c>
      <c r="C53" s="489"/>
      <c r="D53" s="168">
        <f>SUM(D50:D52)</f>
        <v>335364.56</v>
      </c>
      <c r="E53" s="168">
        <f t="shared" ref="E53:F53" si="8">SUM(E50:E52)</f>
        <v>335286.36</v>
      </c>
      <c r="F53" s="169">
        <f t="shared" si="8"/>
        <v>359681.16000000003</v>
      </c>
    </row>
    <row r="54" spans="1:6" s="21" customFormat="1" ht="15" customHeight="1" x14ac:dyDescent="0.25">
      <c r="A54" s="157">
        <v>3612</v>
      </c>
      <c r="B54" s="158">
        <v>2111</v>
      </c>
      <c r="C54" s="159" t="s">
        <v>174</v>
      </c>
      <c r="D54" s="160">
        <v>1639000</v>
      </c>
      <c r="E54" s="160">
        <v>1638933.13</v>
      </c>
      <c r="F54" s="161">
        <v>1700000</v>
      </c>
    </row>
    <row r="55" spans="1:6" s="21" customFormat="1" ht="15" customHeight="1" x14ac:dyDescent="0.25">
      <c r="A55" s="152">
        <v>3612</v>
      </c>
      <c r="B55" s="153">
        <v>2132</v>
      </c>
      <c r="C55" s="154" t="s">
        <v>147</v>
      </c>
      <c r="D55" s="155">
        <v>4000000</v>
      </c>
      <c r="E55" s="155">
        <v>3972748</v>
      </c>
      <c r="F55" s="156">
        <v>4400000</v>
      </c>
    </row>
    <row r="56" spans="1:6" s="21" customFormat="1" ht="15" customHeight="1" x14ac:dyDescent="0.25">
      <c r="A56" s="152">
        <v>3612</v>
      </c>
      <c r="B56" s="153">
        <v>2212</v>
      </c>
      <c r="C56" s="154" t="s">
        <v>180</v>
      </c>
      <c r="D56" s="155">
        <v>89.42</v>
      </c>
      <c r="E56" s="155">
        <v>89.42</v>
      </c>
      <c r="F56" s="156">
        <v>0</v>
      </c>
    </row>
    <row r="57" spans="1:6" s="21" customFormat="1" ht="15" customHeight="1" x14ac:dyDescent="0.25">
      <c r="A57" s="152">
        <v>3612</v>
      </c>
      <c r="B57" s="153">
        <v>2310</v>
      </c>
      <c r="C57" s="154" t="s">
        <v>213</v>
      </c>
      <c r="D57" s="155">
        <v>2000</v>
      </c>
      <c r="E57" s="155">
        <v>2000</v>
      </c>
      <c r="F57" s="156">
        <v>0</v>
      </c>
    </row>
    <row r="58" spans="1:6" s="21" customFormat="1" ht="15" customHeight="1" thickBot="1" x14ac:dyDescent="0.3">
      <c r="A58" s="162">
        <v>3612</v>
      </c>
      <c r="B58" s="163">
        <v>2324</v>
      </c>
      <c r="C58" s="164" t="s">
        <v>176</v>
      </c>
      <c r="D58" s="165">
        <v>41993</v>
      </c>
      <c r="E58" s="165">
        <v>41993</v>
      </c>
      <c r="F58" s="166">
        <v>40000</v>
      </c>
    </row>
    <row r="59" spans="1:6" s="21" customFormat="1" ht="15" customHeight="1" thickBot="1" x14ac:dyDescent="0.3">
      <c r="A59" s="167">
        <v>3612</v>
      </c>
      <c r="B59" s="489" t="s">
        <v>15</v>
      </c>
      <c r="C59" s="489"/>
      <c r="D59" s="168">
        <f>SUM(D54:D58)</f>
        <v>5683082.4199999999</v>
      </c>
      <c r="E59" s="168">
        <f t="shared" ref="E59:F59" si="9">SUM(E54:E58)</f>
        <v>5655763.5499999998</v>
      </c>
      <c r="F59" s="169">
        <f t="shared" si="9"/>
        <v>6140000</v>
      </c>
    </row>
    <row r="60" spans="1:6" s="21" customFormat="1" ht="15" customHeight="1" x14ac:dyDescent="0.25">
      <c r="A60" s="157">
        <v>3613</v>
      </c>
      <c r="B60" s="158">
        <v>2111</v>
      </c>
      <c r="C60" s="159" t="s">
        <v>174</v>
      </c>
      <c r="D60" s="160">
        <v>273400</v>
      </c>
      <c r="E60" s="160">
        <v>273341.46000000002</v>
      </c>
      <c r="F60" s="161">
        <v>300000</v>
      </c>
    </row>
    <row r="61" spans="1:6" s="21" customFormat="1" ht="15" customHeight="1" x14ac:dyDescent="0.25">
      <c r="A61" s="152">
        <v>3613</v>
      </c>
      <c r="B61" s="153">
        <v>2132</v>
      </c>
      <c r="C61" s="154" t="s">
        <v>147</v>
      </c>
      <c r="D61" s="155">
        <v>475500</v>
      </c>
      <c r="E61" s="155">
        <v>475454</v>
      </c>
      <c r="F61" s="156">
        <v>471342</v>
      </c>
    </row>
    <row r="62" spans="1:6" s="21" customFormat="1" ht="15" customHeight="1" x14ac:dyDescent="0.25">
      <c r="A62" s="152">
        <v>3613</v>
      </c>
      <c r="B62" s="153">
        <v>2133</v>
      </c>
      <c r="C62" s="154" t="s">
        <v>148</v>
      </c>
      <c r="D62" s="155">
        <v>3640</v>
      </c>
      <c r="E62" s="155">
        <v>3640</v>
      </c>
      <c r="F62" s="156">
        <v>3640</v>
      </c>
    </row>
    <row r="63" spans="1:6" s="21" customFormat="1" ht="15" customHeight="1" x14ac:dyDescent="0.25">
      <c r="A63" s="152">
        <v>3613</v>
      </c>
      <c r="B63" s="153">
        <v>2212</v>
      </c>
      <c r="C63" s="154" t="s">
        <v>180</v>
      </c>
      <c r="D63" s="155">
        <v>98</v>
      </c>
      <c r="E63" s="155">
        <v>98</v>
      </c>
      <c r="F63" s="156">
        <v>500</v>
      </c>
    </row>
    <row r="64" spans="1:6" s="21" customFormat="1" ht="15" customHeight="1" thickBot="1" x14ac:dyDescent="0.3">
      <c r="A64" s="162">
        <v>3613</v>
      </c>
      <c r="B64" s="163">
        <v>2322</v>
      </c>
      <c r="C64" s="164" t="s">
        <v>151</v>
      </c>
      <c r="D64" s="165">
        <v>11991</v>
      </c>
      <c r="E64" s="165">
        <v>11991</v>
      </c>
      <c r="F64" s="166">
        <v>0</v>
      </c>
    </row>
    <row r="65" spans="1:6" s="21" customFormat="1" ht="15" customHeight="1" thickBot="1" x14ac:dyDescent="0.3">
      <c r="A65" s="167">
        <v>3613</v>
      </c>
      <c r="B65" s="489" t="s">
        <v>16</v>
      </c>
      <c r="C65" s="489"/>
      <c r="D65" s="168">
        <f>SUM(D60:D64)</f>
        <v>764629</v>
      </c>
      <c r="E65" s="168">
        <f t="shared" ref="E65:F65" si="10">SUM(E60:E64)</f>
        <v>764524.46</v>
      </c>
      <c r="F65" s="169">
        <f t="shared" si="10"/>
        <v>775482</v>
      </c>
    </row>
    <row r="66" spans="1:6" s="21" customFormat="1" ht="15" customHeight="1" thickBot="1" x14ac:dyDescent="0.3">
      <c r="A66" s="170">
        <v>3632</v>
      </c>
      <c r="B66" s="171">
        <v>2111</v>
      </c>
      <c r="C66" s="172" t="s">
        <v>174</v>
      </c>
      <c r="D66" s="173">
        <v>32200</v>
      </c>
      <c r="E66" s="173">
        <v>32200</v>
      </c>
      <c r="F66" s="245">
        <v>22000</v>
      </c>
    </row>
    <row r="67" spans="1:6" s="21" customFormat="1" ht="15" customHeight="1" thickBot="1" x14ac:dyDescent="0.3">
      <c r="A67" s="167">
        <v>3632</v>
      </c>
      <c r="B67" s="489" t="s">
        <v>17</v>
      </c>
      <c r="C67" s="489"/>
      <c r="D67" s="168">
        <f>SUM(D66)</f>
        <v>32200</v>
      </c>
      <c r="E67" s="168">
        <f t="shared" ref="E67:F67" si="11">SUM(E66)</f>
        <v>32200</v>
      </c>
      <c r="F67" s="169">
        <f t="shared" si="11"/>
        <v>22000</v>
      </c>
    </row>
    <row r="68" spans="1:6" s="21" customFormat="1" ht="15" customHeight="1" thickBot="1" x14ac:dyDescent="0.3">
      <c r="A68" s="170">
        <v>3633</v>
      </c>
      <c r="B68" s="171">
        <v>2133</v>
      </c>
      <c r="C68" s="172" t="s">
        <v>148</v>
      </c>
      <c r="D68" s="173">
        <v>106669.97</v>
      </c>
      <c r="E68" s="173">
        <v>106669.97</v>
      </c>
      <c r="F68" s="174">
        <v>106669.97</v>
      </c>
    </row>
    <row r="69" spans="1:6" s="21" customFormat="1" ht="15" customHeight="1" thickBot="1" x14ac:dyDescent="0.3">
      <c r="A69" s="167">
        <v>3633</v>
      </c>
      <c r="B69" s="489" t="s">
        <v>18</v>
      </c>
      <c r="C69" s="489"/>
      <c r="D69" s="168">
        <f>SUM(D68)</f>
        <v>106669.97</v>
      </c>
      <c r="E69" s="168">
        <f t="shared" ref="E69:F69" si="12">SUM(E68)</f>
        <v>106669.97</v>
      </c>
      <c r="F69" s="169">
        <f t="shared" si="12"/>
        <v>106669.97</v>
      </c>
    </row>
    <row r="70" spans="1:6" s="21" customFormat="1" ht="15" customHeight="1" x14ac:dyDescent="0.25">
      <c r="A70" s="157">
        <v>3639</v>
      </c>
      <c r="B70" s="158">
        <v>2111</v>
      </c>
      <c r="C70" s="159" t="s">
        <v>174</v>
      </c>
      <c r="D70" s="160">
        <v>400000</v>
      </c>
      <c r="E70" s="160">
        <v>394595.31</v>
      </c>
      <c r="F70" s="161">
        <v>400000</v>
      </c>
    </row>
    <row r="71" spans="1:6" s="21" customFormat="1" ht="15" customHeight="1" x14ac:dyDescent="0.25">
      <c r="A71" s="152">
        <v>3639</v>
      </c>
      <c r="B71" s="153">
        <v>2119</v>
      </c>
      <c r="C71" s="154" t="s">
        <v>19</v>
      </c>
      <c r="D71" s="155">
        <v>5738908.5099999998</v>
      </c>
      <c r="E71" s="155">
        <v>6036620.21</v>
      </c>
      <c r="F71" s="246">
        <v>6287785.3700000001</v>
      </c>
    </row>
    <row r="72" spans="1:6" s="21" customFormat="1" ht="15" customHeight="1" x14ac:dyDescent="0.25">
      <c r="A72" s="152">
        <v>3639</v>
      </c>
      <c r="B72" s="153">
        <v>2131</v>
      </c>
      <c r="C72" s="154" t="s">
        <v>145</v>
      </c>
      <c r="D72" s="155">
        <v>177671</v>
      </c>
      <c r="E72" s="155">
        <v>177671</v>
      </c>
      <c r="F72" s="156">
        <v>261910</v>
      </c>
    </row>
    <row r="73" spans="1:6" s="21" customFormat="1" ht="15" customHeight="1" x14ac:dyDescent="0.25">
      <c r="A73" s="152">
        <v>3639</v>
      </c>
      <c r="B73" s="153">
        <v>2132</v>
      </c>
      <c r="C73" s="154" t="s">
        <v>147</v>
      </c>
      <c r="D73" s="155">
        <v>32000</v>
      </c>
      <c r="E73" s="155">
        <v>32000</v>
      </c>
      <c r="F73" s="156">
        <v>32000</v>
      </c>
    </row>
    <row r="74" spans="1:6" s="21" customFormat="1" ht="15" customHeight="1" x14ac:dyDescent="0.25">
      <c r="A74" s="152">
        <v>3639</v>
      </c>
      <c r="B74" s="153">
        <v>2133</v>
      </c>
      <c r="C74" s="154" t="s">
        <v>148</v>
      </c>
      <c r="D74" s="155">
        <v>3800</v>
      </c>
      <c r="E74" s="155">
        <v>3780</v>
      </c>
      <c r="F74" s="156">
        <v>3000</v>
      </c>
    </row>
    <row r="75" spans="1:6" s="21" customFormat="1" ht="15" customHeight="1" x14ac:dyDescent="0.25">
      <c r="A75" s="152">
        <v>3639</v>
      </c>
      <c r="B75" s="153">
        <v>2324</v>
      </c>
      <c r="C75" s="154" t="s">
        <v>176</v>
      </c>
      <c r="D75" s="155">
        <v>37027.629999999997</v>
      </c>
      <c r="E75" s="155">
        <v>37027.629999999997</v>
      </c>
      <c r="F75" s="235">
        <v>36623.29</v>
      </c>
    </row>
    <row r="76" spans="1:6" s="21" customFormat="1" ht="15" customHeight="1" x14ac:dyDescent="0.25">
      <c r="A76" s="152">
        <v>3639</v>
      </c>
      <c r="B76" s="153">
        <v>2329</v>
      </c>
      <c r="C76" s="154" t="s">
        <v>12</v>
      </c>
      <c r="D76" s="155">
        <v>2000</v>
      </c>
      <c r="E76" s="155">
        <v>2000</v>
      </c>
      <c r="F76" s="156">
        <v>0</v>
      </c>
    </row>
    <row r="77" spans="1:6" s="21" customFormat="1" ht="15" customHeight="1" thickBot="1" x14ac:dyDescent="0.3">
      <c r="A77" s="162">
        <v>3639</v>
      </c>
      <c r="B77" s="163">
        <v>3111</v>
      </c>
      <c r="C77" s="164" t="s">
        <v>178</v>
      </c>
      <c r="D77" s="165">
        <v>33200</v>
      </c>
      <c r="E77" s="165">
        <v>33200</v>
      </c>
      <c r="F77" s="236">
        <v>3000000</v>
      </c>
    </row>
    <row r="78" spans="1:6" s="21" customFormat="1" ht="15" customHeight="1" thickBot="1" x14ac:dyDescent="0.3">
      <c r="A78" s="167">
        <v>3639</v>
      </c>
      <c r="B78" s="489" t="s">
        <v>179</v>
      </c>
      <c r="C78" s="489"/>
      <c r="D78" s="168">
        <f>SUM(D70:D77)</f>
        <v>6424607.1399999997</v>
      </c>
      <c r="E78" s="168">
        <f t="shared" ref="E78:F78" si="13">SUM(E70:E77)</f>
        <v>6716894.1499999994</v>
      </c>
      <c r="F78" s="169">
        <f t="shared" si="13"/>
        <v>10021318.66</v>
      </c>
    </row>
    <row r="79" spans="1:6" s="21" customFormat="1" ht="15" customHeight="1" thickBot="1" x14ac:dyDescent="0.3">
      <c r="A79" s="170">
        <v>3721</v>
      </c>
      <c r="B79" s="171">
        <v>2111</v>
      </c>
      <c r="C79" s="172" t="s">
        <v>174</v>
      </c>
      <c r="D79" s="173">
        <v>2500</v>
      </c>
      <c r="E79" s="173">
        <v>2440.9</v>
      </c>
      <c r="F79" s="174">
        <v>2500</v>
      </c>
    </row>
    <row r="80" spans="1:6" s="21" customFormat="1" ht="15" customHeight="1" thickBot="1" x14ac:dyDescent="0.3">
      <c r="A80" s="167">
        <v>3721</v>
      </c>
      <c r="B80" s="489" t="s">
        <v>20</v>
      </c>
      <c r="C80" s="489"/>
      <c r="D80" s="168">
        <f>SUM(D79)</f>
        <v>2500</v>
      </c>
      <c r="E80" s="168">
        <f t="shared" ref="E80:F80" si="14">SUM(E79)</f>
        <v>2440.9</v>
      </c>
      <c r="F80" s="169">
        <f t="shared" si="14"/>
        <v>2500</v>
      </c>
    </row>
    <row r="81" spans="1:6" s="21" customFormat="1" ht="15" customHeight="1" x14ac:dyDescent="0.25">
      <c r="A81" s="157">
        <v>3722</v>
      </c>
      <c r="B81" s="158">
        <v>2111</v>
      </c>
      <c r="C81" s="159" t="s">
        <v>174</v>
      </c>
      <c r="D81" s="160">
        <v>184000</v>
      </c>
      <c r="E81" s="160">
        <v>183407.58</v>
      </c>
      <c r="F81" s="237">
        <v>200000</v>
      </c>
    </row>
    <row r="82" spans="1:6" s="21" customFormat="1" ht="15" customHeight="1" x14ac:dyDescent="0.25">
      <c r="A82" s="152">
        <v>3722</v>
      </c>
      <c r="B82" s="153">
        <v>2112</v>
      </c>
      <c r="C82" s="154" t="s">
        <v>175</v>
      </c>
      <c r="D82" s="155">
        <v>2315</v>
      </c>
      <c r="E82" s="155">
        <v>2315</v>
      </c>
      <c r="F82" s="156">
        <v>3000</v>
      </c>
    </row>
    <row r="83" spans="1:6" s="21" customFormat="1" ht="15" customHeight="1" thickBot="1" x14ac:dyDescent="0.3">
      <c r="A83" s="162">
        <v>3722</v>
      </c>
      <c r="B83" s="163">
        <v>2324</v>
      </c>
      <c r="C83" s="164" t="s">
        <v>176</v>
      </c>
      <c r="D83" s="165">
        <v>15541.24</v>
      </c>
      <c r="E83" s="165">
        <v>15541.24</v>
      </c>
      <c r="F83" s="236">
        <v>18000</v>
      </c>
    </row>
    <row r="84" spans="1:6" s="21" customFormat="1" ht="15" customHeight="1" thickBot="1" x14ac:dyDescent="0.3">
      <c r="A84" s="167">
        <v>3722</v>
      </c>
      <c r="B84" s="489" t="s">
        <v>21</v>
      </c>
      <c r="C84" s="489"/>
      <c r="D84" s="168">
        <f>SUM(D81:D83)</f>
        <v>201856.24</v>
      </c>
      <c r="E84" s="168">
        <f t="shared" ref="E84:F84" si="15">SUM(E81:E83)</f>
        <v>201263.81999999998</v>
      </c>
      <c r="F84" s="169">
        <f t="shared" si="15"/>
        <v>221000</v>
      </c>
    </row>
    <row r="85" spans="1:6" s="21" customFormat="1" ht="15" customHeight="1" thickBot="1" x14ac:dyDescent="0.3">
      <c r="A85" s="170">
        <v>3724</v>
      </c>
      <c r="B85" s="171">
        <v>2111</v>
      </c>
      <c r="C85" s="172" t="s">
        <v>174</v>
      </c>
      <c r="D85" s="173">
        <v>5386.32</v>
      </c>
      <c r="E85" s="173">
        <v>5386.32</v>
      </c>
      <c r="F85" s="174">
        <v>0</v>
      </c>
    </row>
    <row r="86" spans="1:6" s="21" customFormat="1" ht="15" customHeight="1" thickBot="1" x14ac:dyDescent="0.3">
      <c r="A86" s="167">
        <v>3724</v>
      </c>
      <c r="B86" s="489" t="s">
        <v>22</v>
      </c>
      <c r="C86" s="489"/>
      <c r="D86" s="168">
        <f>SUM(D85)</f>
        <v>5386.32</v>
      </c>
      <c r="E86" s="168">
        <f t="shared" ref="E86:F86" si="16">SUM(E85)</f>
        <v>5386.32</v>
      </c>
      <c r="F86" s="169">
        <f t="shared" si="16"/>
        <v>0</v>
      </c>
    </row>
    <row r="87" spans="1:6" s="21" customFormat="1" ht="15" customHeight="1" x14ac:dyDescent="0.25">
      <c r="A87" s="157">
        <v>3725</v>
      </c>
      <c r="B87" s="158">
        <v>2111</v>
      </c>
      <c r="C87" s="159" t="s">
        <v>174</v>
      </c>
      <c r="D87" s="160">
        <v>670000</v>
      </c>
      <c r="E87" s="160">
        <v>661678.22</v>
      </c>
      <c r="F87" s="237">
        <v>700000</v>
      </c>
    </row>
    <row r="88" spans="1:6" s="21" customFormat="1" ht="15" customHeight="1" thickBot="1" x14ac:dyDescent="0.3">
      <c r="A88" s="162">
        <v>3725</v>
      </c>
      <c r="B88" s="163">
        <v>2324</v>
      </c>
      <c r="C88" s="164" t="s">
        <v>176</v>
      </c>
      <c r="D88" s="165">
        <v>14000</v>
      </c>
      <c r="E88" s="165">
        <v>13789.16</v>
      </c>
      <c r="F88" s="236">
        <v>15000</v>
      </c>
    </row>
    <row r="89" spans="1:6" s="21" customFormat="1" ht="15" customHeight="1" thickBot="1" x14ac:dyDescent="0.3">
      <c r="A89" s="167">
        <v>3725</v>
      </c>
      <c r="B89" s="489" t="s">
        <v>181</v>
      </c>
      <c r="C89" s="489"/>
      <c r="D89" s="168">
        <f>SUM(D87:D88)</f>
        <v>684000</v>
      </c>
      <c r="E89" s="168">
        <f t="shared" ref="E89:F89" si="17">SUM(E87:E88)</f>
        <v>675467.38</v>
      </c>
      <c r="F89" s="169">
        <f t="shared" si="17"/>
        <v>715000</v>
      </c>
    </row>
    <row r="90" spans="1:6" s="21" customFormat="1" ht="15" customHeight="1" thickBot="1" x14ac:dyDescent="0.3">
      <c r="A90" s="170">
        <v>3729</v>
      </c>
      <c r="B90" s="171">
        <v>2111</v>
      </c>
      <c r="C90" s="172" t="s">
        <v>174</v>
      </c>
      <c r="D90" s="173">
        <v>20000</v>
      </c>
      <c r="E90" s="173">
        <v>19281</v>
      </c>
      <c r="F90" s="174">
        <v>20000</v>
      </c>
    </row>
    <row r="91" spans="1:6" s="21" customFormat="1" ht="15" customHeight="1" thickBot="1" x14ac:dyDescent="0.3">
      <c r="A91" s="167">
        <v>3729</v>
      </c>
      <c r="B91" s="489" t="s">
        <v>24</v>
      </c>
      <c r="C91" s="489"/>
      <c r="D91" s="168">
        <f>SUM(D90)</f>
        <v>20000</v>
      </c>
      <c r="E91" s="168">
        <f t="shared" ref="E91:F91" si="18">SUM(E90)</f>
        <v>19281</v>
      </c>
      <c r="F91" s="169">
        <f t="shared" si="18"/>
        <v>20000</v>
      </c>
    </row>
    <row r="92" spans="1:6" s="21" customFormat="1" ht="15" customHeight="1" thickBot="1" x14ac:dyDescent="0.3">
      <c r="A92" s="170">
        <v>3900</v>
      </c>
      <c r="B92" s="171">
        <v>2321</v>
      </c>
      <c r="C92" s="172" t="s">
        <v>150</v>
      </c>
      <c r="D92" s="173">
        <v>17000</v>
      </c>
      <c r="E92" s="173">
        <v>17000</v>
      </c>
      <c r="F92" s="174">
        <v>0</v>
      </c>
    </row>
    <row r="93" spans="1:6" s="21" customFormat="1" ht="15" customHeight="1" thickBot="1" x14ac:dyDescent="0.3">
      <c r="A93" s="167">
        <v>3900</v>
      </c>
      <c r="B93" s="489" t="s">
        <v>214</v>
      </c>
      <c r="C93" s="489"/>
      <c r="D93" s="168">
        <f>SUM(D92)</f>
        <v>17000</v>
      </c>
      <c r="E93" s="168">
        <f t="shared" ref="E93:F93" si="19">SUM(E92)</f>
        <v>17000</v>
      </c>
      <c r="F93" s="169">
        <f t="shared" si="19"/>
        <v>0</v>
      </c>
    </row>
    <row r="94" spans="1:6" s="21" customFormat="1" ht="15" customHeight="1" thickBot="1" x14ac:dyDescent="0.3">
      <c r="A94" s="170">
        <v>5512</v>
      </c>
      <c r="B94" s="171">
        <v>2322</v>
      </c>
      <c r="C94" s="172" t="s">
        <v>151</v>
      </c>
      <c r="D94" s="173">
        <v>106400</v>
      </c>
      <c r="E94" s="173">
        <v>106400</v>
      </c>
      <c r="F94" s="174">
        <v>33600</v>
      </c>
    </row>
    <row r="95" spans="1:6" s="21" customFormat="1" ht="15" customHeight="1" thickBot="1" x14ac:dyDescent="0.3">
      <c r="A95" s="167">
        <v>5512</v>
      </c>
      <c r="B95" s="489" t="s">
        <v>26</v>
      </c>
      <c r="C95" s="489"/>
      <c r="D95" s="168">
        <f>SUM(D94)</f>
        <v>106400</v>
      </c>
      <c r="E95" s="168">
        <f t="shared" ref="E95:F95" si="20">SUM(E94)</f>
        <v>106400</v>
      </c>
      <c r="F95" s="169">
        <f t="shared" si="20"/>
        <v>33600</v>
      </c>
    </row>
    <row r="96" spans="1:6" s="21" customFormat="1" ht="15" customHeight="1" x14ac:dyDescent="0.25">
      <c r="A96" s="157">
        <v>6171</v>
      </c>
      <c r="B96" s="158">
        <v>2111</v>
      </c>
      <c r="C96" s="159" t="s">
        <v>174</v>
      </c>
      <c r="D96" s="160">
        <v>15000</v>
      </c>
      <c r="E96" s="160">
        <v>14954</v>
      </c>
      <c r="F96" s="161">
        <v>15000</v>
      </c>
    </row>
    <row r="97" spans="1:6" s="21" customFormat="1" ht="15" customHeight="1" x14ac:dyDescent="0.25">
      <c r="A97" s="152">
        <v>6171</v>
      </c>
      <c r="B97" s="153">
        <v>2322</v>
      </c>
      <c r="C97" s="154" t="s">
        <v>151</v>
      </c>
      <c r="D97" s="155">
        <v>13104</v>
      </c>
      <c r="E97" s="155">
        <v>13104</v>
      </c>
      <c r="F97" s="156">
        <v>0</v>
      </c>
    </row>
    <row r="98" spans="1:6" s="21" customFormat="1" ht="15" customHeight="1" thickBot="1" x14ac:dyDescent="0.3">
      <c r="A98" s="162">
        <v>6171</v>
      </c>
      <c r="B98" s="163">
        <v>2324</v>
      </c>
      <c r="C98" s="164" t="s">
        <v>176</v>
      </c>
      <c r="D98" s="165">
        <v>4000</v>
      </c>
      <c r="E98" s="165">
        <v>4000</v>
      </c>
      <c r="F98" s="166">
        <v>0</v>
      </c>
    </row>
    <row r="99" spans="1:6" s="21" customFormat="1" ht="15" customHeight="1" thickBot="1" x14ac:dyDescent="0.3">
      <c r="A99" s="167">
        <v>6171</v>
      </c>
      <c r="B99" s="489" t="s">
        <v>27</v>
      </c>
      <c r="C99" s="489"/>
      <c r="D99" s="168">
        <f>SUM(D96:D98)</f>
        <v>32104</v>
      </c>
      <c r="E99" s="168">
        <f t="shared" ref="E99:F99" si="21">SUM(E96:E98)</f>
        <v>32058</v>
      </c>
      <c r="F99" s="169">
        <f t="shared" si="21"/>
        <v>15000</v>
      </c>
    </row>
    <row r="100" spans="1:6" s="21" customFormat="1" ht="15" customHeight="1" thickBot="1" x14ac:dyDescent="0.3">
      <c r="A100" s="170">
        <v>6310</v>
      </c>
      <c r="B100" s="171">
        <v>2141</v>
      </c>
      <c r="C100" s="172" t="s">
        <v>157</v>
      </c>
      <c r="D100" s="173">
        <v>160001</v>
      </c>
      <c r="E100" s="173">
        <v>160001.28</v>
      </c>
      <c r="F100" s="174">
        <v>200000</v>
      </c>
    </row>
    <row r="101" spans="1:6" s="21" customFormat="1" ht="15" customHeight="1" thickBot="1" x14ac:dyDescent="0.3">
      <c r="A101" s="167">
        <v>6310</v>
      </c>
      <c r="B101" s="489" t="s">
        <v>28</v>
      </c>
      <c r="C101" s="489"/>
      <c r="D101" s="168">
        <f>SUM(D100)</f>
        <v>160001</v>
      </c>
      <c r="E101" s="168">
        <f t="shared" ref="E101:F101" si="22">SUM(E100)</f>
        <v>160001.28</v>
      </c>
      <c r="F101" s="169">
        <f t="shared" si="22"/>
        <v>200000</v>
      </c>
    </row>
    <row r="102" spans="1:6" s="21" customFormat="1" ht="15" customHeight="1" thickBot="1" x14ac:dyDescent="0.3">
      <c r="A102" s="170">
        <v>6330</v>
      </c>
      <c r="B102" s="171">
        <v>4134</v>
      </c>
      <c r="C102" s="172" t="s">
        <v>29</v>
      </c>
      <c r="D102" s="173">
        <v>3500000</v>
      </c>
      <c r="E102" s="173">
        <v>3500000</v>
      </c>
      <c r="F102" s="174">
        <v>5200000</v>
      </c>
    </row>
    <row r="103" spans="1:6" s="21" customFormat="1" ht="15" customHeight="1" thickBot="1" x14ac:dyDescent="0.3">
      <c r="A103" s="179">
        <v>6330</v>
      </c>
      <c r="B103" s="484" t="s">
        <v>30</v>
      </c>
      <c r="C103" s="484"/>
      <c r="D103" s="180">
        <f>SUM(D102)</f>
        <v>3500000</v>
      </c>
      <c r="E103" s="180">
        <f t="shared" ref="E103:F103" si="23">SUM(E102)</f>
        <v>3500000</v>
      </c>
      <c r="F103" s="181">
        <f t="shared" si="23"/>
        <v>5200000</v>
      </c>
    </row>
    <row r="104" spans="1:6" s="21" customFormat="1" ht="18" customHeight="1" thickTop="1" thickBot="1" x14ac:dyDescent="0.3">
      <c r="A104" s="485" t="s">
        <v>31</v>
      </c>
      <c r="B104" s="486"/>
      <c r="C104" s="486"/>
      <c r="D104" s="182">
        <f>SUM(D103,D101,D99,D95,D93,D91,D89,D86,D84,D80,D78,D69,D67,D65,D59,D53,D49,D47,D41,D38,D36,D34,D31,D26)</f>
        <v>83000000</v>
      </c>
      <c r="E104" s="182">
        <f t="shared" ref="E104:F104" si="24">SUM(E103,E101,E99,E95,E93,E91,E89,E86,E84,E80,E78,E69,E67,E65,E59,E53,E49,E47,E41,E38,E36,E34,E31,E26)</f>
        <v>82992544.440000013</v>
      </c>
      <c r="F104" s="183">
        <f t="shared" si="24"/>
        <v>85000000</v>
      </c>
    </row>
    <row r="105" spans="1:6" s="80" customFormat="1" ht="15" customHeight="1" thickTop="1" x14ac:dyDescent="0.25">
      <c r="F105" s="94"/>
    </row>
    <row r="107" spans="1:6" s="81" customFormat="1" ht="19.5" thickBot="1" x14ac:dyDescent="0.3">
      <c r="A107" s="488" t="s">
        <v>82</v>
      </c>
      <c r="B107" s="488"/>
      <c r="C107" s="488"/>
      <c r="D107" s="488"/>
      <c r="E107" s="488"/>
      <c r="F107" s="488"/>
    </row>
    <row r="108" spans="1:6" s="73" customFormat="1" ht="23.45" customHeight="1" thickBot="1" x14ac:dyDescent="0.3">
      <c r="A108" s="147" t="s">
        <v>1</v>
      </c>
      <c r="B108" s="148" t="s">
        <v>2</v>
      </c>
      <c r="C108" s="149" t="s">
        <v>3</v>
      </c>
      <c r="D108" s="150" t="s">
        <v>196</v>
      </c>
      <c r="E108" s="150" t="s">
        <v>197</v>
      </c>
      <c r="F108" s="151" t="s">
        <v>209</v>
      </c>
    </row>
    <row r="109" spans="1:6" s="198" customFormat="1" ht="42" customHeight="1" x14ac:dyDescent="0.25">
      <c r="A109" s="184" t="s">
        <v>4</v>
      </c>
      <c r="B109" s="185" t="s">
        <v>40</v>
      </c>
      <c r="C109" s="186" t="s">
        <v>215</v>
      </c>
      <c r="D109" s="187">
        <v>10736851.5</v>
      </c>
      <c r="E109" s="187">
        <v>8641087.8699999992</v>
      </c>
      <c r="F109" s="131">
        <v>12601698.970000001</v>
      </c>
    </row>
    <row r="110" spans="1:6" s="198" customFormat="1" ht="15" customHeight="1" x14ac:dyDescent="0.25">
      <c r="A110" s="188" t="s">
        <v>4</v>
      </c>
      <c r="B110" s="189" t="s">
        <v>41</v>
      </c>
      <c r="C110" s="190" t="s">
        <v>110</v>
      </c>
      <c r="D110" s="191">
        <v>0</v>
      </c>
      <c r="E110" s="192">
        <v>0</v>
      </c>
      <c r="F110" s="82">
        <v>0</v>
      </c>
    </row>
    <row r="111" spans="1:6" s="198" customFormat="1" ht="15" customHeight="1" thickBot="1" x14ac:dyDescent="0.3">
      <c r="A111" s="193" t="s">
        <v>4</v>
      </c>
      <c r="B111" s="194" t="s">
        <v>42</v>
      </c>
      <c r="C111" s="197" t="s">
        <v>111</v>
      </c>
      <c r="D111" s="195">
        <v>0</v>
      </c>
      <c r="E111" s="196">
        <v>97389.56</v>
      </c>
      <c r="F111" s="83">
        <v>0</v>
      </c>
    </row>
    <row r="112" spans="1:6" s="198" customFormat="1" ht="18" customHeight="1" thickTop="1" thickBot="1" x14ac:dyDescent="0.3">
      <c r="A112" s="84" t="s">
        <v>112</v>
      </c>
      <c r="B112" s="85"/>
      <c r="C112" s="85"/>
      <c r="D112" s="199">
        <f>SUM(D109:D111)</f>
        <v>10736851.5</v>
      </c>
      <c r="E112" s="199">
        <f>SUM(E109:E111)</f>
        <v>8738477.4299999997</v>
      </c>
      <c r="F112" s="86">
        <f>SUM(F109:F111)</f>
        <v>12601698.970000001</v>
      </c>
    </row>
    <row r="113" spans="1:6" s="81" customFormat="1" ht="16.5" thickTop="1" thickBot="1" x14ac:dyDescent="0.3">
      <c r="A113" s="87"/>
      <c r="B113" s="87"/>
      <c r="C113" s="87"/>
      <c r="D113" s="88"/>
      <c r="E113" s="88"/>
      <c r="F113" s="89"/>
    </row>
    <row r="114" spans="1:6" s="81" customFormat="1" ht="19.899999999999999" customHeight="1" thickTop="1" thickBot="1" x14ac:dyDescent="0.3">
      <c r="A114" s="488" t="s">
        <v>113</v>
      </c>
      <c r="B114" s="488"/>
      <c r="C114" s="488"/>
      <c r="D114" s="90"/>
      <c r="E114" s="482">
        <f>SUM(F104+F112)</f>
        <v>97601698.969999999</v>
      </c>
      <c r="F114" s="483"/>
    </row>
    <row r="115" spans="1:6" s="81" customFormat="1" ht="15.75" thickTop="1" x14ac:dyDescent="0.25">
      <c r="A115" s="91"/>
      <c r="B115" s="91"/>
      <c r="C115" s="91"/>
      <c r="D115" s="92"/>
      <c r="E115" s="92"/>
      <c r="F115" s="93"/>
    </row>
    <row r="116" spans="1:6" s="81" customFormat="1" x14ac:dyDescent="0.25">
      <c r="A116" s="487" t="s">
        <v>84</v>
      </c>
      <c r="B116" s="487"/>
      <c r="C116" s="487"/>
      <c r="D116" s="487"/>
      <c r="E116" s="487"/>
      <c r="F116" s="93"/>
    </row>
  </sheetData>
  <mergeCells count="30">
    <mergeCell ref="A1:E1"/>
    <mergeCell ref="B38:C38"/>
    <mergeCell ref="B26:C26"/>
    <mergeCell ref="B31:C31"/>
    <mergeCell ref="B36:C36"/>
    <mergeCell ref="B41:C41"/>
    <mergeCell ref="B47:C47"/>
    <mergeCell ref="B34:C34"/>
    <mergeCell ref="B49:C49"/>
    <mergeCell ref="B53:C53"/>
    <mergeCell ref="B59:C59"/>
    <mergeCell ref="B65:C65"/>
    <mergeCell ref="B67:C67"/>
    <mergeCell ref="B69:C69"/>
    <mergeCell ref="B78:C78"/>
    <mergeCell ref="B84:C84"/>
    <mergeCell ref="B86:C86"/>
    <mergeCell ref="B89:C89"/>
    <mergeCell ref="B80:C80"/>
    <mergeCell ref="B91:C91"/>
    <mergeCell ref="B93:C93"/>
    <mergeCell ref="B95:C95"/>
    <mergeCell ref="B99:C99"/>
    <mergeCell ref="B101:C101"/>
    <mergeCell ref="A114:C114"/>
    <mergeCell ref="E114:F114"/>
    <mergeCell ref="B103:C103"/>
    <mergeCell ref="A104:C104"/>
    <mergeCell ref="A116:E116"/>
    <mergeCell ref="A107:F107"/>
  </mergeCells>
  <pageMargins left="0" right="0" top="0.78740157480314965" bottom="0.78740157480314965" header="0.31496062992125984" footer="0.31496062992125984"/>
  <pageSetup paperSize="9" orientation="portrait" r:id="rId1"/>
  <headerFooter>
    <oddHeader>&amp;L&amp;"-,Tučné"MĚSTO Štíty&amp;"-,Obyčejné"
&amp;9IČO: 00303453
DIČ: CZ00303453&amp;C&amp;"-,Tučné"&amp;12&amp;A&amp;RRok 2025</oddHead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topLeftCell="A7" workbookViewId="0">
      <selection activeCell="C31" sqref="C31:F31"/>
    </sheetView>
  </sheetViews>
  <sheetFormatPr defaultRowHeight="15" x14ac:dyDescent="0.25"/>
  <cols>
    <col min="1" max="2" width="5.28515625" style="80" customWidth="1"/>
    <col min="3" max="3" width="42.7109375" style="80" customWidth="1"/>
    <col min="4" max="6" width="15.7109375" style="94" customWidth="1"/>
  </cols>
  <sheetData>
    <row r="1" spans="1:6" x14ac:dyDescent="0.25">
      <c r="A1" s="490"/>
      <c r="B1" s="490"/>
      <c r="C1" s="490"/>
      <c r="D1" s="490"/>
      <c r="E1" s="490"/>
    </row>
    <row r="2" spans="1:6" ht="17.25" thickBot="1" x14ac:dyDescent="0.3">
      <c r="A2" s="74" t="s">
        <v>302</v>
      </c>
      <c r="B2" s="75"/>
      <c r="C2" s="76"/>
      <c r="D2" s="77"/>
      <c r="E2" s="78"/>
      <c r="F2" s="79"/>
    </row>
    <row r="3" spans="1:6" s="73" customFormat="1" ht="23.45" customHeight="1" thickBot="1" x14ac:dyDescent="0.3">
      <c r="A3" s="147" t="s">
        <v>1</v>
      </c>
      <c r="B3" s="148" t="s">
        <v>2</v>
      </c>
      <c r="C3" s="149" t="s">
        <v>3</v>
      </c>
      <c r="D3" s="150" t="s">
        <v>196</v>
      </c>
      <c r="E3" s="285" t="s">
        <v>197</v>
      </c>
      <c r="F3" s="288" t="s">
        <v>209</v>
      </c>
    </row>
    <row r="4" spans="1:6" s="21" customFormat="1" ht="15" customHeight="1" x14ac:dyDescent="0.25">
      <c r="A4" s="277">
        <v>0</v>
      </c>
      <c r="B4" s="278">
        <v>4122</v>
      </c>
      <c r="C4" s="279" t="s">
        <v>247</v>
      </c>
      <c r="D4" s="280">
        <v>247536</v>
      </c>
      <c r="E4" s="286">
        <v>247536</v>
      </c>
      <c r="F4" s="289">
        <v>29085</v>
      </c>
    </row>
    <row r="5" spans="1:6" s="21" customFormat="1" ht="15" customHeight="1" thickBot="1" x14ac:dyDescent="0.3">
      <c r="A5" s="281">
        <v>3639</v>
      </c>
      <c r="B5" s="282">
        <v>2119</v>
      </c>
      <c r="C5" s="283" t="s">
        <v>19</v>
      </c>
      <c r="D5" s="284">
        <v>5738908.5099999998</v>
      </c>
      <c r="E5" s="287">
        <v>6036620.21</v>
      </c>
      <c r="F5" s="290">
        <v>6287785.3700000001</v>
      </c>
    </row>
    <row r="6" spans="1:6" s="21" customFormat="1" ht="18" customHeight="1" thickBot="1" x14ac:dyDescent="0.3">
      <c r="A6" s="491"/>
      <c r="B6" s="491"/>
      <c r="C6" s="491"/>
      <c r="D6" s="276"/>
      <c r="E6" s="276"/>
      <c r="F6" s="291">
        <f>SUM(F4:F5)</f>
        <v>6316870.3700000001</v>
      </c>
    </row>
    <row r="7" spans="1:6" s="80" customFormat="1" ht="15" customHeight="1" thickBot="1" x14ac:dyDescent="0.3">
      <c r="F7" s="94"/>
    </row>
    <row r="8" spans="1:6" s="21" customFormat="1" ht="15" customHeight="1" thickBot="1" x14ac:dyDescent="0.3">
      <c r="A8" s="167">
        <v>0</v>
      </c>
      <c r="B8" s="489" t="s">
        <v>7</v>
      </c>
      <c r="C8" s="489"/>
      <c r="D8" s="168">
        <v>51276166.770000003</v>
      </c>
      <c r="E8" s="297">
        <v>51096820.909999996</v>
      </c>
      <c r="F8" s="298">
        <v>47842473</v>
      </c>
    </row>
    <row r="9" spans="1:6" s="21" customFormat="1" ht="15" customHeight="1" thickBot="1" x14ac:dyDescent="0.3">
      <c r="A9" s="167">
        <v>3639</v>
      </c>
      <c r="B9" s="489" t="s">
        <v>179</v>
      </c>
      <c r="C9" s="489"/>
      <c r="D9" s="168">
        <v>6424607.1399999997</v>
      </c>
      <c r="E9" s="297">
        <v>6716894.1500000004</v>
      </c>
      <c r="F9" s="298">
        <v>10021318.66</v>
      </c>
    </row>
    <row r="10" spans="1:6" s="21" customFormat="1" ht="18" customHeight="1" thickBot="1" x14ac:dyDescent="0.3">
      <c r="A10" s="491"/>
      <c r="B10" s="491"/>
      <c r="C10" s="491"/>
      <c r="D10" s="276"/>
      <c r="E10" s="276"/>
      <c r="F10" s="291">
        <f>SUM(F8:F9)</f>
        <v>57863791.659999996</v>
      </c>
    </row>
    <row r="11" spans="1:6" s="80" customFormat="1" ht="15" customHeight="1" x14ac:dyDescent="0.25">
      <c r="F11" s="94"/>
    </row>
    <row r="12" spans="1:6" s="80" customFormat="1" ht="15" customHeight="1" x14ac:dyDescent="0.25">
      <c r="F12" s="94"/>
    </row>
    <row r="13" spans="1:6" ht="17.25" thickBot="1" x14ac:dyDescent="0.3">
      <c r="A13" s="74" t="s">
        <v>308</v>
      </c>
      <c r="B13" s="75"/>
      <c r="C13" s="76"/>
      <c r="D13" s="77"/>
      <c r="E13" s="78"/>
      <c r="F13" s="79"/>
    </row>
    <row r="14" spans="1:6" s="73" customFormat="1" ht="23.45" customHeight="1" thickBot="1" x14ac:dyDescent="0.3">
      <c r="A14" s="147" t="s">
        <v>1</v>
      </c>
      <c r="B14" s="148" t="s">
        <v>2</v>
      </c>
      <c r="C14" s="149" t="s">
        <v>3</v>
      </c>
      <c r="D14" s="150" t="s">
        <v>196</v>
      </c>
      <c r="E14" s="285" t="s">
        <v>197</v>
      </c>
      <c r="F14" s="288" t="s">
        <v>209</v>
      </c>
    </row>
    <row r="15" spans="1:6" s="21" customFormat="1" ht="15" customHeight="1" x14ac:dyDescent="0.25">
      <c r="A15" s="277">
        <v>0</v>
      </c>
      <c r="B15" s="278">
        <v>4122</v>
      </c>
      <c r="C15" s="279" t="s">
        <v>247</v>
      </c>
      <c r="D15" s="280">
        <v>247536</v>
      </c>
      <c r="E15" s="286">
        <v>247536</v>
      </c>
      <c r="F15" s="289">
        <v>62701</v>
      </c>
    </row>
    <row r="16" spans="1:6" s="21" customFormat="1" ht="15" customHeight="1" thickBot="1" x14ac:dyDescent="0.3">
      <c r="A16" s="281">
        <v>3639</v>
      </c>
      <c r="B16" s="282">
        <v>2119</v>
      </c>
      <c r="C16" s="283" t="s">
        <v>19</v>
      </c>
      <c r="D16" s="284">
        <v>5738908.5099999998</v>
      </c>
      <c r="E16" s="287">
        <v>6036620.21</v>
      </c>
      <c r="F16" s="290">
        <v>6254169.3700000001</v>
      </c>
    </row>
    <row r="17" spans="1:6" s="21" customFormat="1" ht="18" customHeight="1" thickBot="1" x14ac:dyDescent="0.3">
      <c r="A17" s="491"/>
      <c r="B17" s="491"/>
      <c r="C17" s="491"/>
      <c r="D17" s="276"/>
      <c r="E17" s="276"/>
      <c r="F17" s="291">
        <f>SUM(F15:F16)</f>
        <v>6316870.3700000001</v>
      </c>
    </row>
    <row r="18" spans="1:6" s="80" customFormat="1" ht="15" customHeight="1" thickBot="1" x14ac:dyDescent="0.3">
      <c r="F18" s="94"/>
    </row>
    <row r="19" spans="1:6" s="21" customFormat="1" ht="15" customHeight="1" thickBot="1" x14ac:dyDescent="0.3">
      <c r="A19" s="167">
        <v>0</v>
      </c>
      <c r="B19" s="489" t="s">
        <v>7</v>
      </c>
      <c r="C19" s="489"/>
      <c r="D19" s="168">
        <v>51276166.770000003</v>
      </c>
      <c r="E19" s="297">
        <v>51096820.909999996</v>
      </c>
      <c r="F19" s="298">
        <v>47876089</v>
      </c>
    </row>
    <row r="20" spans="1:6" s="21" customFormat="1" ht="15" customHeight="1" thickBot="1" x14ac:dyDescent="0.3">
      <c r="A20" s="167">
        <v>3639</v>
      </c>
      <c r="B20" s="489" t="s">
        <v>179</v>
      </c>
      <c r="C20" s="489"/>
      <c r="D20" s="168">
        <v>6424607.1399999997</v>
      </c>
      <c r="E20" s="297">
        <v>6716894.1500000004</v>
      </c>
      <c r="F20" s="298">
        <v>9987702.6600000001</v>
      </c>
    </row>
    <row r="21" spans="1:6" s="21" customFormat="1" ht="18" customHeight="1" thickBot="1" x14ac:dyDescent="0.3">
      <c r="A21" s="491"/>
      <c r="B21" s="491"/>
      <c r="C21" s="491"/>
      <c r="D21" s="276"/>
      <c r="E21" s="276"/>
      <c r="F21" s="291">
        <f>SUM(F19:F20)</f>
        <v>57863791.659999996</v>
      </c>
    </row>
    <row r="22" spans="1:6" s="80" customFormat="1" ht="15" customHeight="1" x14ac:dyDescent="0.25">
      <c r="F22" s="94"/>
    </row>
    <row r="23" spans="1:6" ht="16.5" x14ac:dyDescent="0.25">
      <c r="A23" s="74" t="s">
        <v>305</v>
      </c>
      <c r="B23" s="75"/>
      <c r="C23" s="76"/>
      <c r="D23" s="77"/>
      <c r="E23" s="78"/>
      <c r="F23" s="79"/>
    </row>
    <row r="24" spans="1:6" s="80" customFormat="1" ht="15" customHeight="1" x14ac:dyDescent="0.25">
      <c r="A24" s="224" t="s">
        <v>216</v>
      </c>
      <c r="B24" s="225">
        <v>4122</v>
      </c>
      <c r="C24" s="492" t="s">
        <v>274</v>
      </c>
      <c r="D24" s="492"/>
      <c r="E24" s="492"/>
      <c r="F24" s="492"/>
    </row>
    <row r="25" spans="1:6" s="80" customFormat="1" ht="15" customHeight="1" x14ac:dyDescent="0.25">
      <c r="A25" s="224"/>
      <c r="B25" s="225"/>
      <c r="C25" s="492" t="s">
        <v>240</v>
      </c>
      <c r="D25" s="492"/>
      <c r="E25" s="492"/>
      <c r="F25" s="492"/>
    </row>
    <row r="26" spans="1:6" ht="14.45" customHeight="1" x14ac:dyDescent="0.25">
      <c r="A26" s="61"/>
      <c r="B26" s="62"/>
      <c r="C26" s="492" t="s">
        <v>273</v>
      </c>
      <c r="D26" s="492"/>
      <c r="E26" s="492"/>
      <c r="F26" s="492"/>
    </row>
    <row r="27" spans="1:6" s="81" customFormat="1" x14ac:dyDescent="0.25">
      <c r="A27" s="91"/>
      <c r="B27" s="91"/>
      <c r="C27" s="91"/>
      <c r="D27" s="92"/>
      <c r="E27" s="92"/>
      <c r="F27" s="93"/>
    </row>
    <row r="28" spans="1:6" ht="16.5" x14ac:dyDescent="0.25">
      <c r="A28" s="74" t="s">
        <v>306</v>
      </c>
      <c r="B28" s="75"/>
      <c r="C28" s="76"/>
      <c r="D28" s="77"/>
      <c r="E28" s="78"/>
      <c r="F28" s="79"/>
    </row>
    <row r="29" spans="1:6" s="80" customFormat="1" ht="15" customHeight="1" x14ac:dyDescent="0.25">
      <c r="A29" s="224" t="s">
        <v>216</v>
      </c>
      <c r="B29" s="225">
        <v>4122</v>
      </c>
      <c r="C29" s="492" t="s">
        <v>303</v>
      </c>
      <c r="D29" s="492"/>
      <c r="E29" s="492"/>
      <c r="F29" s="492"/>
    </row>
    <row r="30" spans="1:6" s="80" customFormat="1" ht="15" customHeight="1" x14ac:dyDescent="0.25">
      <c r="A30" s="224"/>
      <c r="B30" s="225"/>
      <c r="C30" s="492" t="s">
        <v>240</v>
      </c>
      <c r="D30" s="492"/>
      <c r="E30" s="492"/>
      <c r="F30" s="492"/>
    </row>
    <row r="31" spans="1:6" ht="14.45" customHeight="1" x14ac:dyDescent="0.25">
      <c r="A31" s="61"/>
      <c r="B31" s="62"/>
      <c r="C31" s="493" t="s">
        <v>304</v>
      </c>
      <c r="D31" s="493"/>
      <c r="E31" s="493"/>
      <c r="F31" s="493"/>
    </row>
    <row r="32" spans="1:6" s="81" customFormat="1" x14ac:dyDescent="0.25">
      <c r="A32" s="91"/>
      <c r="B32" s="91"/>
      <c r="C32" s="91"/>
      <c r="D32" s="92"/>
      <c r="E32" s="92"/>
      <c r="F32" s="93"/>
    </row>
    <row r="33" spans="1:6" s="81" customFormat="1" x14ac:dyDescent="0.25">
      <c r="A33" s="487" t="s">
        <v>84</v>
      </c>
      <c r="B33" s="487"/>
      <c r="C33" s="487"/>
      <c r="D33" s="487"/>
      <c r="E33" s="487"/>
      <c r="F33" s="93"/>
    </row>
  </sheetData>
  <mergeCells count="16">
    <mergeCell ref="C31:F31"/>
    <mergeCell ref="A33:E33"/>
    <mergeCell ref="C25:F25"/>
    <mergeCell ref="C26:F26"/>
    <mergeCell ref="A17:C17"/>
    <mergeCell ref="B19:C19"/>
    <mergeCell ref="B20:C20"/>
    <mergeCell ref="A21:C21"/>
    <mergeCell ref="C29:F29"/>
    <mergeCell ref="C30:F30"/>
    <mergeCell ref="A1:E1"/>
    <mergeCell ref="A6:C6"/>
    <mergeCell ref="C24:F24"/>
    <mergeCell ref="B8:C8"/>
    <mergeCell ref="B9:C9"/>
    <mergeCell ref="A10:C10"/>
  </mergeCells>
  <pageMargins left="0" right="0" top="0.78740157480314965" bottom="0.78740157480314965" header="0.31496062992125984" footer="0.31496062992125984"/>
  <pageSetup paperSize="9" orientation="portrait" r:id="rId1"/>
  <headerFooter>
    <oddHeader>&amp;L&amp;"-,Tučné"MĚSTO Štíty&amp;"-,Obyčejné"
&amp;9IČO: 00303453
DIČ: CZ00303453&amp;C&amp;"-,Tučné"&amp;12&amp;A&amp;RRok 2025</oddHead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6"/>
  <sheetViews>
    <sheetView workbookViewId="0">
      <selection activeCell="N20" sqref="N20"/>
    </sheetView>
  </sheetViews>
  <sheetFormatPr defaultRowHeight="15" x14ac:dyDescent="0.25"/>
  <cols>
    <col min="1" max="2" width="5.28515625" style="80" customWidth="1"/>
    <col min="3" max="3" width="42.7109375" style="80" customWidth="1"/>
    <col min="4" max="6" width="15.7109375" style="94" customWidth="1"/>
  </cols>
  <sheetData>
    <row r="1" spans="1:6" x14ac:dyDescent="0.25">
      <c r="A1" s="490"/>
      <c r="B1" s="490"/>
      <c r="C1" s="490"/>
      <c r="D1" s="490"/>
      <c r="E1" s="490"/>
    </row>
    <row r="2" spans="1:6" ht="17.25" thickBot="1" x14ac:dyDescent="0.3">
      <c r="A2" s="74" t="s">
        <v>0</v>
      </c>
      <c r="B2" s="75"/>
      <c r="C2" s="76"/>
      <c r="D2" s="77"/>
      <c r="E2" s="78"/>
      <c r="F2" s="79"/>
    </row>
    <row r="3" spans="1:6" s="73" customFormat="1" ht="23.45" customHeight="1" thickBot="1" x14ac:dyDescent="0.3">
      <c r="A3" s="147" t="s">
        <v>1</v>
      </c>
      <c r="B3" s="148" t="s">
        <v>2</v>
      </c>
      <c r="C3" s="149" t="s">
        <v>3</v>
      </c>
      <c r="D3" s="150" t="s">
        <v>196</v>
      </c>
      <c r="E3" s="150" t="s">
        <v>197</v>
      </c>
      <c r="F3" s="151" t="s">
        <v>209</v>
      </c>
    </row>
    <row r="4" spans="1:6" s="21" customFormat="1" ht="15" customHeight="1" x14ac:dyDescent="0.25">
      <c r="A4" s="157">
        <v>0</v>
      </c>
      <c r="B4" s="158">
        <v>1111</v>
      </c>
      <c r="C4" s="159" t="s">
        <v>119</v>
      </c>
      <c r="D4" s="160">
        <v>7600000</v>
      </c>
      <c r="E4" s="160">
        <v>7580736.1100000003</v>
      </c>
      <c r="F4" s="161">
        <v>8000000</v>
      </c>
    </row>
    <row r="5" spans="1:6" s="21" customFormat="1" ht="15" customHeight="1" x14ac:dyDescent="0.25">
      <c r="A5" s="152">
        <v>0</v>
      </c>
      <c r="B5" s="153">
        <v>1112</v>
      </c>
      <c r="C5" s="154" t="s">
        <v>121</v>
      </c>
      <c r="D5" s="155">
        <v>540000</v>
      </c>
      <c r="E5" s="155">
        <v>536091.76</v>
      </c>
      <c r="F5" s="156">
        <v>550000</v>
      </c>
    </row>
    <row r="6" spans="1:6" s="21" customFormat="1" ht="15" customHeight="1" x14ac:dyDescent="0.25">
      <c r="A6" s="152">
        <v>0</v>
      </c>
      <c r="B6" s="153">
        <v>1113</v>
      </c>
      <c r="C6" s="154" t="s">
        <v>122</v>
      </c>
      <c r="D6" s="155">
        <v>1700000</v>
      </c>
      <c r="E6" s="155">
        <v>1667441.62</v>
      </c>
      <c r="F6" s="156">
        <v>1700000</v>
      </c>
    </row>
    <row r="7" spans="1:6" s="21" customFormat="1" ht="15" customHeight="1" x14ac:dyDescent="0.25">
      <c r="A7" s="152">
        <v>0</v>
      </c>
      <c r="B7" s="153">
        <v>1121</v>
      </c>
      <c r="C7" s="154" t="s">
        <v>123</v>
      </c>
      <c r="D7" s="155">
        <v>10400000</v>
      </c>
      <c r="E7" s="155">
        <v>10320472.42</v>
      </c>
      <c r="F7" s="156">
        <v>10700000</v>
      </c>
    </row>
    <row r="8" spans="1:6" s="21" customFormat="1" ht="15" customHeight="1" x14ac:dyDescent="0.25">
      <c r="A8" s="152">
        <v>0</v>
      </c>
      <c r="B8" s="153">
        <v>1122</v>
      </c>
      <c r="C8" s="154" t="s">
        <v>171</v>
      </c>
      <c r="D8" s="155">
        <v>2491660</v>
      </c>
      <c r="E8" s="155">
        <v>2491660</v>
      </c>
      <c r="F8" s="156">
        <v>0</v>
      </c>
    </row>
    <row r="9" spans="1:6" s="21" customFormat="1" ht="15" customHeight="1" x14ac:dyDescent="0.25">
      <c r="A9" s="152">
        <v>0</v>
      </c>
      <c r="B9" s="153">
        <v>1211</v>
      </c>
      <c r="C9" s="154" t="s">
        <v>124</v>
      </c>
      <c r="D9" s="155">
        <v>20800000</v>
      </c>
      <c r="E9" s="155">
        <v>20739124.940000001</v>
      </c>
      <c r="F9" s="156">
        <v>21000000</v>
      </c>
    </row>
    <row r="10" spans="1:6" s="21" customFormat="1" ht="15" customHeight="1" x14ac:dyDescent="0.25">
      <c r="A10" s="152">
        <v>0</v>
      </c>
      <c r="B10" s="153">
        <v>1334</v>
      </c>
      <c r="C10" s="154" t="s">
        <v>125</v>
      </c>
      <c r="D10" s="155">
        <v>3885.6</v>
      </c>
      <c r="E10" s="155">
        <v>3885.6</v>
      </c>
      <c r="F10" s="246">
        <v>168</v>
      </c>
    </row>
    <row r="11" spans="1:6" s="21" customFormat="1" ht="15" customHeight="1" x14ac:dyDescent="0.25">
      <c r="A11" s="152">
        <v>0</v>
      </c>
      <c r="B11" s="153">
        <v>1341</v>
      </c>
      <c r="C11" s="154" t="s">
        <v>137</v>
      </c>
      <c r="D11" s="155">
        <v>63000</v>
      </c>
      <c r="E11" s="155">
        <v>62762</v>
      </c>
      <c r="F11" s="156">
        <v>63000</v>
      </c>
    </row>
    <row r="12" spans="1:6" s="21" customFormat="1" ht="15" customHeight="1" x14ac:dyDescent="0.25">
      <c r="A12" s="152">
        <v>0</v>
      </c>
      <c r="B12" s="153">
        <v>1342</v>
      </c>
      <c r="C12" s="154" t="s">
        <v>140</v>
      </c>
      <c r="D12" s="155">
        <v>40480</v>
      </c>
      <c r="E12" s="155">
        <v>40480</v>
      </c>
      <c r="F12" s="156">
        <v>40000</v>
      </c>
    </row>
    <row r="13" spans="1:6" s="21" customFormat="1" ht="15" customHeight="1" x14ac:dyDescent="0.25">
      <c r="A13" s="152">
        <v>0</v>
      </c>
      <c r="B13" s="153">
        <v>1345</v>
      </c>
      <c r="C13" s="154" t="s">
        <v>172</v>
      </c>
      <c r="D13" s="155">
        <v>1270000</v>
      </c>
      <c r="E13" s="155">
        <v>1269999.47</v>
      </c>
      <c r="F13" s="156">
        <v>1290000</v>
      </c>
    </row>
    <row r="14" spans="1:6" s="21" customFormat="1" ht="15" customHeight="1" x14ac:dyDescent="0.25">
      <c r="A14" s="152">
        <v>0</v>
      </c>
      <c r="B14" s="153">
        <v>1349</v>
      </c>
      <c r="C14" s="154" t="s">
        <v>141</v>
      </c>
      <c r="D14" s="155">
        <v>10590.32</v>
      </c>
      <c r="E14" s="155">
        <v>10590.32</v>
      </c>
      <c r="F14" s="156">
        <v>10000</v>
      </c>
    </row>
    <row r="15" spans="1:6" s="21" customFormat="1" ht="15" customHeight="1" x14ac:dyDescent="0.25">
      <c r="A15" s="152">
        <v>0</v>
      </c>
      <c r="B15" s="153">
        <v>1356</v>
      </c>
      <c r="C15" s="154" t="s">
        <v>173</v>
      </c>
      <c r="D15" s="155">
        <v>34499.519999999997</v>
      </c>
      <c r="E15" s="155">
        <v>34499.519999999997</v>
      </c>
      <c r="F15" s="246">
        <v>35000</v>
      </c>
    </row>
    <row r="16" spans="1:6" s="21" customFormat="1" ht="15" customHeight="1" x14ac:dyDescent="0.25">
      <c r="A16" s="152">
        <v>0</v>
      </c>
      <c r="B16" s="153">
        <v>1361</v>
      </c>
      <c r="C16" s="154" t="s">
        <v>143</v>
      </c>
      <c r="D16" s="155">
        <v>61270</v>
      </c>
      <c r="E16" s="155">
        <v>61270</v>
      </c>
      <c r="F16" s="156">
        <v>62000</v>
      </c>
    </row>
    <row r="17" spans="1:6" s="21" customFormat="1" ht="15" customHeight="1" x14ac:dyDescent="0.25">
      <c r="A17" s="152">
        <v>0</v>
      </c>
      <c r="B17" s="153">
        <v>1381</v>
      </c>
      <c r="C17" s="154" t="s">
        <v>133</v>
      </c>
      <c r="D17" s="155">
        <v>87671.34</v>
      </c>
      <c r="E17" s="155">
        <v>87671.34</v>
      </c>
      <c r="F17" s="156">
        <v>80000</v>
      </c>
    </row>
    <row r="18" spans="1:6" s="21" customFormat="1" ht="15" customHeight="1" x14ac:dyDescent="0.25">
      <c r="A18" s="152">
        <v>0</v>
      </c>
      <c r="B18" s="153">
        <v>1382</v>
      </c>
      <c r="C18" s="154" t="s">
        <v>136</v>
      </c>
      <c r="D18" s="155">
        <v>24.3</v>
      </c>
      <c r="E18" s="155">
        <v>24.3</v>
      </c>
      <c r="F18" s="156">
        <v>20</v>
      </c>
    </row>
    <row r="19" spans="1:6" s="21" customFormat="1" ht="15" customHeight="1" x14ac:dyDescent="0.25">
      <c r="A19" s="152">
        <v>0</v>
      </c>
      <c r="B19" s="153">
        <v>1386</v>
      </c>
      <c r="C19" s="154" t="s">
        <v>210</v>
      </c>
      <c r="D19" s="155">
        <v>240504.24</v>
      </c>
      <c r="E19" s="155">
        <v>240504.24</v>
      </c>
      <c r="F19" s="156">
        <v>250000</v>
      </c>
    </row>
    <row r="20" spans="1:6" s="21" customFormat="1" ht="15" customHeight="1" x14ac:dyDescent="0.25">
      <c r="A20" s="152">
        <v>0</v>
      </c>
      <c r="B20" s="153">
        <v>1387</v>
      </c>
      <c r="C20" s="154" t="s">
        <v>211</v>
      </c>
      <c r="D20" s="155">
        <v>118847.45</v>
      </c>
      <c r="E20" s="155">
        <v>118847.45</v>
      </c>
      <c r="F20" s="156">
        <v>150000</v>
      </c>
    </row>
    <row r="21" spans="1:6" s="21" customFormat="1" ht="15" customHeight="1" x14ac:dyDescent="0.25">
      <c r="A21" s="152">
        <v>0</v>
      </c>
      <c r="B21" s="153">
        <v>1511</v>
      </c>
      <c r="C21" s="154" t="s">
        <v>131</v>
      </c>
      <c r="D21" s="155">
        <v>2800000</v>
      </c>
      <c r="E21" s="155">
        <v>2817025.82</v>
      </c>
      <c r="F21" s="156">
        <v>3000000</v>
      </c>
    </row>
    <row r="22" spans="1:6" s="21" customFormat="1" ht="15" customHeight="1" x14ac:dyDescent="0.25">
      <c r="A22" s="152">
        <v>0</v>
      </c>
      <c r="B22" s="153">
        <v>4111</v>
      </c>
      <c r="C22" s="154" t="s">
        <v>195</v>
      </c>
      <c r="D22" s="155">
        <v>400000</v>
      </c>
      <c r="E22" s="155">
        <v>400000</v>
      </c>
      <c r="F22" s="156">
        <v>0</v>
      </c>
    </row>
    <row r="23" spans="1:6" s="21" customFormat="1" ht="15" customHeight="1" x14ac:dyDescent="0.25">
      <c r="A23" s="152">
        <v>0</v>
      </c>
      <c r="B23" s="153">
        <v>4112</v>
      </c>
      <c r="C23" s="154" t="s">
        <v>6</v>
      </c>
      <c r="D23" s="155">
        <v>751200</v>
      </c>
      <c r="E23" s="155">
        <v>751200</v>
      </c>
      <c r="F23" s="156">
        <v>733200</v>
      </c>
    </row>
    <row r="24" spans="1:6" s="21" customFormat="1" ht="15" customHeight="1" x14ac:dyDescent="0.25">
      <c r="A24" s="152">
        <v>0</v>
      </c>
      <c r="B24" s="153">
        <v>4116</v>
      </c>
      <c r="C24" s="154" t="s">
        <v>246</v>
      </c>
      <c r="D24" s="155">
        <v>1614998</v>
      </c>
      <c r="E24" s="155">
        <v>1614998</v>
      </c>
      <c r="F24" s="246">
        <v>150000</v>
      </c>
    </row>
    <row r="25" spans="1:6" s="21" customFormat="1" ht="15" customHeight="1" thickBot="1" x14ac:dyDescent="0.3">
      <c r="A25" s="162">
        <v>0</v>
      </c>
      <c r="B25" s="163">
        <v>4122</v>
      </c>
      <c r="C25" s="164" t="s">
        <v>247</v>
      </c>
      <c r="D25" s="165">
        <v>247536</v>
      </c>
      <c r="E25" s="165">
        <v>247536</v>
      </c>
      <c r="F25" s="166">
        <v>62701</v>
      </c>
    </row>
    <row r="26" spans="1:6" s="21" customFormat="1" ht="15" customHeight="1" thickBot="1" x14ac:dyDescent="0.3">
      <c r="A26" s="167">
        <v>0</v>
      </c>
      <c r="B26" s="489" t="s">
        <v>7</v>
      </c>
      <c r="C26" s="489"/>
      <c r="D26" s="168">
        <f>SUM(D4:D25)</f>
        <v>51276166.770000011</v>
      </c>
      <c r="E26" s="168">
        <f t="shared" ref="E26:F26" si="0">SUM(E4:E25)</f>
        <v>51096820.910000011</v>
      </c>
      <c r="F26" s="169">
        <f t="shared" si="0"/>
        <v>47876089</v>
      </c>
    </row>
    <row r="27" spans="1:6" s="21" customFormat="1" ht="15" customHeight="1" x14ac:dyDescent="0.25">
      <c r="A27" s="157">
        <v>1032</v>
      </c>
      <c r="B27" s="158">
        <v>2111</v>
      </c>
      <c r="C27" s="159" t="s">
        <v>174</v>
      </c>
      <c r="D27" s="160">
        <v>9225000</v>
      </c>
      <c r="E27" s="160">
        <v>9224685.4499999993</v>
      </c>
      <c r="F27" s="161">
        <v>9000000</v>
      </c>
    </row>
    <row r="28" spans="1:6" s="21" customFormat="1" ht="15" customHeight="1" x14ac:dyDescent="0.25">
      <c r="A28" s="152">
        <v>1032</v>
      </c>
      <c r="B28" s="153">
        <v>2112</v>
      </c>
      <c r="C28" s="154" t="s">
        <v>175</v>
      </c>
      <c r="D28" s="155">
        <v>870000</v>
      </c>
      <c r="E28" s="155">
        <v>862802.25</v>
      </c>
      <c r="F28" s="156">
        <v>800000</v>
      </c>
    </row>
    <row r="29" spans="1:6" s="21" customFormat="1" ht="15" customHeight="1" x14ac:dyDescent="0.25">
      <c r="A29" s="152">
        <v>1032</v>
      </c>
      <c r="B29" s="153">
        <v>2131</v>
      </c>
      <c r="C29" s="154" t="s">
        <v>145</v>
      </c>
      <c r="D29" s="155">
        <v>17942.580000000002</v>
      </c>
      <c r="E29" s="155">
        <v>17942.580000000002</v>
      </c>
      <c r="F29" s="246">
        <v>18275.21</v>
      </c>
    </row>
    <row r="30" spans="1:6" s="21" customFormat="1" ht="15" customHeight="1" thickBot="1" x14ac:dyDescent="0.3">
      <c r="A30" s="162">
        <v>1032</v>
      </c>
      <c r="B30" s="163">
        <v>2324</v>
      </c>
      <c r="C30" s="164" t="s">
        <v>176</v>
      </c>
      <c r="D30" s="165">
        <v>117300</v>
      </c>
      <c r="E30" s="165">
        <v>117300</v>
      </c>
      <c r="F30" s="166">
        <v>0</v>
      </c>
    </row>
    <row r="31" spans="1:6" s="21" customFormat="1" ht="15" customHeight="1" thickBot="1" x14ac:dyDescent="0.3">
      <c r="A31" s="167">
        <v>1032</v>
      </c>
      <c r="B31" s="489" t="s">
        <v>8</v>
      </c>
      <c r="C31" s="489"/>
      <c r="D31" s="168">
        <f>SUM(D27:D30)</f>
        <v>10230242.58</v>
      </c>
      <c r="E31" s="168">
        <f t="shared" ref="E31:F31" si="1">SUM(E27:E30)</f>
        <v>10222730.279999999</v>
      </c>
      <c r="F31" s="169">
        <f t="shared" si="1"/>
        <v>9818275.2100000009</v>
      </c>
    </row>
    <row r="32" spans="1:6" s="21" customFormat="1" ht="15" customHeight="1" x14ac:dyDescent="0.25">
      <c r="A32" s="157">
        <v>2143</v>
      </c>
      <c r="B32" s="158">
        <v>2111</v>
      </c>
      <c r="C32" s="159" t="s">
        <v>174</v>
      </c>
      <c r="D32" s="160">
        <v>3700</v>
      </c>
      <c r="E32" s="160">
        <v>3680</v>
      </c>
      <c r="F32" s="161">
        <v>4000</v>
      </c>
    </row>
    <row r="33" spans="1:6" s="21" customFormat="1" ht="15" customHeight="1" thickBot="1" x14ac:dyDescent="0.3">
      <c r="A33" s="162">
        <v>2143</v>
      </c>
      <c r="B33" s="163">
        <v>2112</v>
      </c>
      <c r="C33" s="164" t="s">
        <v>175</v>
      </c>
      <c r="D33" s="165">
        <v>8000</v>
      </c>
      <c r="E33" s="165">
        <v>8010</v>
      </c>
      <c r="F33" s="166">
        <v>8000</v>
      </c>
    </row>
    <row r="34" spans="1:6" s="21" customFormat="1" ht="15" customHeight="1" thickBot="1" x14ac:dyDescent="0.3">
      <c r="A34" s="167">
        <v>2143</v>
      </c>
      <c r="B34" s="489" t="s">
        <v>9</v>
      </c>
      <c r="C34" s="489"/>
      <c r="D34" s="168">
        <f>SUM(D32:D33)</f>
        <v>11700</v>
      </c>
      <c r="E34" s="168">
        <f t="shared" ref="E34:F34" si="2">SUM(E32:E33)</f>
        <v>11690</v>
      </c>
      <c r="F34" s="169">
        <f t="shared" si="2"/>
        <v>12000</v>
      </c>
    </row>
    <row r="35" spans="1:6" s="21" customFormat="1" ht="15" customHeight="1" thickBot="1" x14ac:dyDescent="0.3">
      <c r="A35" s="170">
        <v>2310</v>
      </c>
      <c r="B35" s="171">
        <v>2111</v>
      </c>
      <c r="C35" s="172" t="s">
        <v>174</v>
      </c>
      <c r="D35" s="173">
        <v>1700000</v>
      </c>
      <c r="E35" s="173">
        <v>1665224.74</v>
      </c>
      <c r="F35" s="174">
        <v>1800000</v>
      </c>
    </row>
    <row r="36" spans="1:6" s="21" customFormat="1" ht="15" customHeight="1" thickBot="1" x14ac:dyDescent="0.3">
      <c r="A36" s="167">
        <v>2310</v>
      </c>
      <c r="B36" s="489" t="s">
        <v>10</v>
      </c>
      <c r="C36" s="489"/>
      <c r="D36" s="168">
        <f>SUM(D35)</f>
        <v>1700000</v>
      </c>
      <c r="E36" s="168">
        <f t="shared" ref="E36:F36" si="3">SUM(E35)</f>
        <v>1665224.74</v>
      </c>
      <c r="F36" s="169">
        <f t="shared" si="3"/>
        <v>1800000</v>
      </c>
    </row>
    <row r="37" spans="1:6" s="21" customFormat="1" ht="15" customHeight="1" thickBot="1" x14ac:dyDescent="0.3">
      <c r="A37" s="170">
        <v>2321</v>
      </c>
      <c r="B37" s="171">
        <v>2111</v>
      </c>
      <c r="C37" s="172" t="s">
        <v>174</v>
      </c>
      <c r="D37" s="173">
        <v>1500000</v>
      </c>
      <c r="E37" s="173">
        <v>1459478.3</v>
      </c>
      <c r="F37" s="174">
        <v>1600000</v>
      </c>
    </row>
    <row r="38" spans="1:6" s="21" customFormat="1" ht="15" customHeight="1" thickBot="1" x14ac:dyDescent="0.3">
      <c r="A38" s="167">
        <v>2321</v>
      </c>
      <c r="B38" s="489" t="s">
        <v>177</v>
      </c>
      <c r="C38" s="489"/>
      <c r="D38" s="168">
        <f>SUM(D37)</f>
        <v>1500000</v>
      </c>
      <c r="E38" s="168">
        <f t="shared" ref="E38:F38" si="4">SUM(E37)</f>
        <v>1459478.3</v>
      </c>
      <c r="F38" s="169">
        <f t="shared" si="4"/>
        <v>1600000</v>
      </c>
    </row>
    <row r="39" spans="1:6" s="21" customFormat="1" ht="15" customHeight="1" x14ac:dyDescent="0.25">
      <c r="A39" s="157">
        <v>3314</v>
      </c>
      <c r="B39" s="158">
        <v>2111</v>
      </c>
      <c r="C39" s="159" t="s">
        <v>174</v>
      </c>
      <c r="D39" s="160">
        <v>8090</v>
      </c>
      <c r="E39" s="160">
        <v>8090</v>
      </c>
      <c r="F39" s="161">
        <v>8000</v>
      </c>
    </row>
    <row r="40" spans="1:6" s="175" customFormat="1" ht="15" customHeight="1" thickBot="1" x14ac:dyDescent="0.3">
      <c r="A40" s="218">
        <v>3314</v>
      </c>
      <c r="B40" s="219">
        <v>2212</v>
      </c>
      <c r="C40" s="220" t="s">
        <v>180</v>
      </c>
      <c r="D40" s="221">
        <v>0</v>
      </c>
      <c r="E40" s="221">
        <v>0</v>
      </c>
      <c r="F40" s="222">
        <v>500</v>
      </c>
    </row>
    <row r="41" spans="1:6" s="21" customFormat="1" ht="15" customHeight="1" thickBot="1" x14ac:dyDescent="0.3">
      <c r="A41" s="167">
        <v>3314</v>
      </c>
      <c r="B41" s="489" t="s">
        <v>11</v>
      </c>
      <c r="C41" s="489"/>
      <c r="D41" s="168">
        <f>SUM(D39:D40)</f>
        <v>8090</v>
      </c>
      <c r="E41" s="168">
        <f t="shared" ref="E41:F41" si="5">SUM(E39:E40)</f>
        <v>8090</v>
      </c>
      <c r="F41" s="169">
        <f t="shared" si="5"/>
        <v>8500</v>
      </c>
    </row>
    <row r="42" spans="1:6" s="21" customFormat="1" ht="15" customHeight="1" x14ac:dyDescent="0.25">
      <c r="A42" s="157">
        <v>3319</v>
      </c>
      <c r="B42" s="158">
        <v>2111</v>
      </c>
      <c r="C42" s="159" t="s">
        <v>174</v>
      </c>
      <c r="D42" s="160">
        <v>62500</v>
      </c>
      <c r="E42" s="160">
        <v>62473.41</v>
      </c>
      <c r="F42" s="161">
        <v>65000</v>
      </c>
    </row>
    <row r="43" spans="1:6" s="21" customFormat="1" ht="15" customHeight="1" x14ac:dyDescent="0.25">
      <c r="A43" s="152">
        <v>3319</v>
      </c>
      <c r="B43" s="153">
        <v>2132</v>
      </c>
      <c r="C43" s="154" t="s">
        <v>147</v>
      </c>
      <c r="D43" s="155">
        <v>20800</v>
      </c>
      <c r="E43" s="155">
        <v>20753</v>
      </c>
      <c r="F43" s="156">
        <v>20000</v>
      </c>
    </row>
    <row r="44" spans="1:6" s="21" customFormat="1" ht="15" customHeight="1" x14ac:dyDescent="0.25">
      <c r="A44" s="152">
        <v>3319</v>
      </c>
      <c r="B44" s="153">
        <v>2133</v>
      </c>
      <c r="C44" s="154" t="s">
        <v>148</v>
      </c>
      <c r="D44" s="155">
        <v>0</v>
      </c>
      <c r="E44" s="155">
        <v>0</v>
      </c>
      <c r="F44" s="156">
        <v>1000</v>
      </c>
    </row>
    <row r="45" spans="1:6" s="21" customFormat="1" ht="15" customHeight="1" x14ac:dyDescent="0.25">
      <c r="A45" s="152">
        <v>3319</v>
      </c>
      <c r="B45" s="153">
        <v>2212</v>
      </c>
      <c r="C45" s="154" t="s">
        <v>180</v>
      </c>
      <c r="D45" s="155">
        <v>700</v>
      </c>
      <c r="E45" s="155">
        <v>646.61</v>
      </c>
      <c r="F45" s="156">
        <v>500</v>
      </c>
    </row>
    <row r="46" spans="1:6" s="21" customFormat="1" ht="15" customHeight="1" thickBot="1" x14ac:dyDescent="0.3">
      <c r="A46" s="162">
        <v>3319</v>
      </c>
      <c r="B46" s="163">
        <v>2321</v>
      </c>
      <c r="C46" s="164" t="s">
        <v>150</v>
      </c>
      <c r="D46" s="165">
        <v>31000</v>
      </c>
      <c r="E46" s="165">
        <v>31000</v>
      </c>
      <c r="F46" s="166">
        <v>0</v>
      </c>
    </row>
    <row r="47" spans="1:6" s="21" customFormat="1" ht="15" customHeight="1" thickBot="1" x14ac:dyDescent="0.3">
      <c r="A47" s="167">
        <v>3319</v>
      </c>
      <c r="B47" s="489" t="s">
        <v>13</v>
      </c>
      <c r="C47" s="489"/>
      <c r="D47" s="168">
        <f>SUM(D42:D46)</f>
        <v>115000</v>
      </c>
      <c r="E47" s="168">
        <f t="shared" ref="E47:F47" si="6">SUM(E42:E46)</f>
        <v>114873.02</v>
      </c>
      <c r="F47" s="169">
        <f t="shared" si="6"/>
        <v>86500</v>
      </c>
    </row>
    <row r="48" spans="1:6" s="21" customFormat="1" ht="15" customHeight="1" thickBot="1" x14ac:dyDescent="0.3">
      <c r="A48" s="170">
        <v>3326</v>
      </c>
      <c r="B48" s="171">
        <v>2321</v>
      </c>
      <c r="C48" s="172" t="s">
        <v>150</v>
      </c>
      <c r="D48" s="173">
        <v>83000</v>
      </c>
      <c r="E48" s="173">
        <v>83000</v>
      </c>
      <c r="F48" s="174">
        <v>0</v>
      </c>
    </row>
    <row r="49" spans="1:6" s="21" customFormat="1" ht="15" customHeight="1" thickBot="1" x14ac:dyDescent="0.3">
      <c r="A49" s="167">
        <v>3326</v>
      </c>
      <c r="B49" s="489" t="s">
        <v>212</v>
      </c>
      <c r="C49" s="489"/>
      <c r="D49" s="168">
        <f>SUM(D48)</f>
        <v>83000</v>
      </c>
      <c r="E49" s="168">
        <f t="shared" ref="E49:F49" si="7">SUM(E48)</f>
        <v>83000</v>
      </c>
      <c r="F49" s="169">
        <f t="shared" si="7"/>
        <v>0</v>
      </c>
    </row>
    <row r="50" spans="1:6" s="21" customFormat="1" ht="15" customHeight="1" x14ac:dyDescent="0.25">
      <c r="A50" s="157">
        <v>3539</v>
      </c>
      <c r="B50" s="158">
        <v>2111</v>
      </c>
      <c r="C50" s="159" t="s">
        <v>174</v>
      </c>
      <c r="D50" s="160">
        <v>167900</v>
      </c>
      <c r="E50" s="160">
        <v>167821.8</v>
      </c>
      <c r="F50" s="237">
        <v>183746.26</v>
      </c>
    </row>
    <row r="51" spans="1:6" s="21" customFormat="1" ht="15" customHeight="1" x14ac:dyDescent="0.25">
      <c r="A51" s="152">
        <v>3539</v>
      </c>
      <c r="B51" s="153">
        <v>2132</v>
      </c>
      <c r="C51" s="154" t="s">
        <v>147</v>
      </c>
      <c r="D51" s="155">
        <v>83326</v>
      </c>
      <c r="E51" s="155">
        <v>83326</v>
      </c>
      <c r="F51" s="235">
        <v>84972</v>
      </c>
    </row>
    <row r="52" spans="1:6" s="21" customFormat="1" ht="15" customHeight="1" thickBot="1" x14ac:dyDescent="0.3">
      <c r="A52" s="162">
        <v>3539</v>
      </c>
      <c r="B52" s="163">
        <v>2133</v>
      </c>
      <c r="C52" s="164" t="s">
        <v>148</v>
      </c>
      <c r="D52" s="165">
        <v>84138.559999999998</v>
      </c>
      <c r="E52" s="165">
        <v>84138.559999999998</v>
      </c>
      <c r="F52" s="236">
        <v>90962.9</v>
      </c>
    </row>
    <row r="53" spans="1:6" s="21" customFormat="1" ht="15" customHeight="1" thickBot="1" x14ac:dyDescent="0.3">
      <c r="A53" s="167">
        <v>3539</v>
      </c>
      <c r="B53" s="489" t="s">
        <v>14</v>
      </c>
      <c r="C53" s="489"/>
      <c r="D53" s="168">
        <f>SUM(D50:D52)</f>
        <v>335364.56</v>
      </c>
      <c r="E53" s="168">
        <f t="shared" ref="E53:F53" si="8">SUM(E50:E52)</f>
        <v>335286.36</v>
      </c>
      <c r="F53" s="169">
        <f t="shared" si="8"/>
        <v>359681.16000000003</v>
      </c>
    </row>
    <row r="54" spans="1:6" s="21" customFormat="1" ht="15" customHeight="1" x14ac:dyDescent="0.25">
      <c r="A54" s="157">
        <v>3612</v>
      </c>
      <c r="B54" s="158">
        <v>2111</v>
      </c>
      <c r="C54" s="159" t="s">
        <v>174</v>
      </c>
      <c r="D54" s="160">
        <v>1639000</v>
      </c>
      <c r="E54" s="160">
        <v>1638933.13</v>
      </c>
      <c r="F54" s="161">
        <v>1700000</v>
      </c>
    </row>
    <row r="55" spans="1:6" s="21" customFormat="1" ht="15" customHeight="1" x14ac:dyDescent="0.25">
      <c r="A55" s="152">
        <v>3612</v>
      </c>
      <c r="B55" s="153">
        <v>2132</v>
      </c>
      <c r="C55" s="154" t="s">
        <v>147</v>
      </c>
      <c r="D55" s="155">
        <v>4000000</v>
      </c>
      <c r="E55" s="155">
        <v>3972748</v>
      </c>
      <c r="F55" s="156">
        <v>4400000</v>
      </c>
    </row>
    <row r="56" spans="1:6" s="21" customFormat="1" ht="15" customHeight="1" x14ac:dyDescent="0.25">
      <c r="A56" s="152">
        <v>3612</v>
      </c>
      <c r="B56" s="153">
        <v>2212</v>
      </c>
      <c r="C56" s="154" t="s">
        <v>180</v>
      </c>
      <c r="D56" s="155">
        <v>89.42</v>
      </c>
      <c r="E56" s="155">
        <v>89.42</v>
      </c>
      <c r="F56" s="156">
        <v>0</v>
      </c>
    </row>
    <row r="57" spans="1:6" s="21" customFormat="1" ht="15" customHeight="1" x14ac:dyDescent="0.25">
      <c r="A57" s="152">
        <v>3612</v>
      </c>
      <c r="B57" s="153">
        <v>2310</v>
      </c>
      <c r="C57" s="154" t="s">
        <v>213</v>
      </c>
      <c r="D57" s="155">
        <v>2000</v>
      </c>
      <c r="E57" s="155">
        <v>2000</v>
      </c>
      <c r="F57" s="156">
        <v>0</v>
      </c>
    </row>
    <row r="58" spans="1:6" s="21" customFormat="1" ht="15" customHeight="1" thickBot="1" x14ac:dyDescent="0.3">
      <c r="A58" s="162">
        <v>3612</v>
      </c>
      <c r="B58" s="163">
        <v>2324</v>
      </c>
      <c r="C58" s="164" t="s">
        <v>176</v>
      </c>
      <c r="D58" s="165">
        <v>41993</v>
      </c>
      <c r="E58" s="165">
        <v>41993</v>
      </c>
      <c r="F58" s="166">
        <v>40000</v>
      </c>
    </row>
    <row r="59" spans="1:6" s="21" customFormat="1" ht="15" customHeight="1" thickBot="1" x14ac:dyDescent="0.3">
      <c r="A59" s="167">
        <v>3612</v>
      </c>
      <c r="B59" s="489" t="s">
        <v>15</v>
      </c>
      <c r="C59" s="489"/>
      <c r="D59" s="168">
        <f>SUM(D54:D58)</f>
        <v>5683082.4199999999</v>
      </c>
      <c r="E59" s="168">
        <f t="shared" ref="E59:F59" si="9">SUM(E54:E58)</f>
        <v>5655763.5499999998</v>
      </c>
      <c r="F59" s="169">
        <f t="shared" si="9"/>
        <v>6140000</v>
      </c>
    </row>
    <row r="60" spans="1:6" s="21" customFormat="1" ht="15" customHeight="1" x14ac:dyDescent="0.25">
      <c r="A60" s="157">
        <v>3613</v>
      </c>
      <c r="B60" s="158">
        <v>2111</v>
      </c>
      <c r="C60" s="159" t="s">
        <v>174</v>
      </c>
      <c r="D60" s="160">
        <v>273400</v>
      </c>
      <c r="E60" s="160">
        <v>273341.46000000002</v>
      </c>
      <c r="F60" s="161">
        <v>300000</v>
      </c>
    </row>
    <row r="61" spans="1:6" s="21" customFormat="1" ht="15" customHeight="1" x14ac:dyDescent="0.25">
      <c r="A61" s="152">
        <v>3613</v>
      </c>
      <c r="B61" s="153">
        <v>2132</v>
      </c>
      <c r="C61" s="154" t="s">
        <v>147</v>
      </c>
      <c r="D61" s="155">
        <v>475500</v>
      </c>
      <c r="E61" s="155">
        <v>475454</v>
      </c>
      <c r="F61" s="156">
        <v>471342</v>
      </c>
    </row>
    <row r="62" spans="1:6" s="21" customFormat="1" ht="15" customHeight="1" x14ac:dyDescent="0.25">
      <c r="A62" s="152">
        <v>3613</v>
      </c>
      <c r="B62" s="153">
        <v>2133</v>
      </c>
      <c r="C62" s="154" t="s">
        <v>148</v>
      </c>
      <c r="D62" s="155">
        <v>3640</v>
      </c>
      <c r="E62" s="155">
        <v>3640</v>
      </c>
      <c r="F62" s="156">
        <v>3640</v>
      </c>
    </row>
    <row r="63" spans="1:6" s="21" customFormat="1" ht="15" customHeight="1" x14ac:dyDescent="0.25">
      <c r="A63" s="152">
        <v>3613</v>
      </c>
      <c r="B63" s="153">
        <v>2212</v>
      </c>
      <c r="C63" s="154" t="s">
        <v>180</v>
      </c>
      <c r="D63" s="155">
        <v>98</v>
      </c>
      <c r="E63" s="155">
        <v>98</v>
      </c>
      <c r="F63" s="156">
        <v>500</v>
      </c>
    </row>
    <row r="64" spans="1:6" s="21" customFormat="1" ht="15" customHeight="1" thickBot="1" x14ac:dyDescent="0.3">
      <c r="A64" s="162">
        <v>3613</v>
      </c>
      <c r="B64" s="163">
        <v>2322</v>
      </c>
      <c r="C64" s="164" t="s">
        <v>151</v>
      </c>
      <c r="D64" s="165">
        <v>11991</v>
      </c>
      <c r="E64" s="165">
        <v>11991</v>
      </c>
      <c r="F64" s="166">
        <v>0</v>
      </c>
    </row>
    <row r="65" spans="1:6" s="21" customFormat="1" ht="15" customHeight="1" thickBot="1" x14ac:dyDescent="0.3">
      <c r="A65" s="167">
        <v>3613</v>
      </c>
      <c r="B65" s="489" t="s">
        <v>16</v>
      </c>
      <c r="C65" s="489"/>
      <c r="D65" s="168">
        <f>SUM(D60:D64)</f>
        <v>764629</v>
      </c>
      <c r="E65" s="168">
        <f t="shared" ref="E65:F65" si="10">SUM(E60:E64)</f>
        <v>764524.46</v>
      </c>
      <c r="F65" s="169">
        <f t="shared" si="10"/>
        <v>775482</v>
      </c>
    </row>
    <row r="66" spans="1:6" s="21" customFormat="1" ht="15" customHeight="1" thickBot="1" x14ac:dyDescent="0.3">
      <c r="A66" s="170">
        <v>3632</v>
      </c>
      <c r="B66" s="171">
        <v>2111</v>
      </c>
      <c r="C66" s="172" t="s">
        <v>174</v>
      </c>
      <c r="D66" s="173">
        <v>32200</v>
      </c>
      <c r="E66" s="173">
        <v>32200</v>
      </c>
      <c r="F66" s="245">
        <v>22000</v>
      </c>
    </row>
    <row r="67" spans="1:6" s="21" customFormat="1" ht="15" customHeight="1" thickBot="1" x14ac:dyDescent="0.3">
      <c r="A67" s="167">
        <v>3632</v>
      </c>
      <c r="B67" s="489" t="s">
        <v>17</v>
      </c>
      <c r="C67" s="489"/>
      <c r="D67" s="168">
        <f>SUM(D66)</f>
        <v>32200</v>
      </c>
      <c r="E67" s="168">
        <f t="shared" ref="E67:F67" si="11">SUM(E66)</f>
        <v>32200</v>
      </c>
      <c r="F67" s="169">
        <f t="shared" si="11"/>
        <v>22000</v>
      </c>
    </row>
    <row r="68" spans="1:6" s="21" customFormat="1" ht="15" customHeight="1" thickBot="1" x14ac:dyDescent="0.3">
      <c r="A68" s="170">
        <v>3633</v>
      </c>
      <c r="B68" s="171">
        <v>2133</v>
      </c>
      <c r="C68" s="172" t="s">
        <v>148</v>
      </c>
      <c r="D68" s="173">
        <v>106669.97</v>
      </c>
      <c r="E68" s="173">
        <v>106669.97</v>
      </c>
      <c r="F68" s="174">
        <v>106669.97</v>
      </c>
    </row>
    <row r="69" spans="1:6" s="21" customFormat="1" ht="15" customHeight="1" thickBot="1" x14ac:dyDescent="0.3">
      <c r="A69" s="167">
        <v>3633</v>
      </c>
      <c r="B69" s="489" t="s">
        <v>18</v>
      </c>
      <c r="C69" s="489"/>
      <c r="D69" s="168">
        <f>SUM(D68)</f>
        <v>106669.97</v>
      </c>
      <c r="E69" s="168">
        <f t="shared" ref="E69:F69" si="12">SUM(E68)</f>
        <v>106669.97</v>
      </c>
      <c r="F69" s="169">
        <f t="shared" si="12"/>
        <v>106669.97</v>
      </c>
    </row>
    <row r="70" spans="1:6" s="21" customFormat="1" ht="15" customHeight="1" x14ac:dyDescent="0.25">
      <c r="A70" s="157">
        <v>3639</v>
      </c>
      <c r="B70" s="158">
        <v>2111</v>
      </c>
      <c r="C70" s="159" t="s">
        <v>174</v>
      </c>
      <c r="D70" s="160">
        <v>400000</v>
      </c>
      <c r="E70" s="160">
        <v>394595.31</v>
      </c>
      <c r="F70" s="161">
        <v>400000</v>
      </c>
    </row>
    <row r="71" spans="1:6" s="21" customFormat="1" ht="15" customHeight="1" x14ac:dyDescent="0.25">
      <c r="A71" s="152">
        <v>3639</v>
      </c>
      <c r="B71" s="153">
        <v>2119</v>
      </c>
      <c r="C71" s="154" t="s">
        <v>19</v>
      </c>
      <c r="D71" s="155">
        <v>5738908.5099999998</v>
      </c>
      <c r="E71" s="155">
        <v>6036620.21</v>
      </c>
      <c r="F71" s="246">
        <v>6254169.3700000001</v>
      </c>
    </row>
    <row r="72" spans="1:6" s="21" customFormat="1" ht="15" customHeight="1" x14ac:dyDescent="0.25">
      <c r="A72" s="152">
        <v>3639</v>
      </c>
      <c r="B72" s="153">
        <v>2131</v>
      </c>
      <c r="C72" s="154" t="s">
        <v>145</v>
      </c>
      <c r="D72" s="155">
        <v>177671</v>
      </c>
      <c r="E72" s="155">
        <v>177671</v>
      </c>
      <c r="F72" s="156">
        <v>261910</v>
      </c>
    </row>
    <row r="73" spans="1:6" s="21" customFormat="1" ht="15" customHeight="1" x14ac:dyDescent="0.25">
      <c r="A73" s="152">
        <v>3639</v>
      </c>
      <c r="B73" s="153">
        <v>2132</v>
      </c>
      <c r="C73" s="154" t="s">
        <v>147</v>
      </c>
      <c r="D73" s="155">
        <v>32000</v>
      </c>
      <c r="E73" s="155">
        <v>32000</v>
      </c>
      <c r="F73" s="156">
        <v>32000</v>
      </c>
    </row>
    <row r="74" spans="1:6" s="21" customFormat="1" ht="15" customHeight="1" x14ac:dyDescent="0.25">
      <c r="A74" s="152">
        <v>3639</v>
      </c>
      <c r="B74" s="153">
        <v>2133</v>
      </c>
      <c r="C74" s="154" t="s">
        <v>148</v>
      </c>
      <c r="D74" s="155">
        <v>3800</v>
      </c>
      <c r="E74" s="155">
        <v>3780</v>
      </c>
      <c r="F74" s="156">
        <v>3000</v>
      </c>
    </row>
    <row r="75" spans="1:6" s="21" customFormat="1" ht="15" customHeight="1" x14ac:dyDescent="0.25">
      <c r="A75" s="152">
        <v>3639</v>
      </c>
      <c r="B75" s="153">
        <v>2324</v>
      </c>
      <c r="C75" s="154" t="s">
        <v>176</v>
      </c>
      <c r="D75" s="155">
        <v>37027.629999999997</v>
      </c>
      <c r="E75" s="155">
        <v>37027.629999999997</v>
      </c>
      <c r="F75" s="235">
        <v>36623.29</v>
      </c>
    </row>
    <row r="76" spans="1:6" s="21" customFormat="1" ht="15" customHeight="1" x14ac:dyDescent="0.25">
      <c r="A76" s="152">
        <v>3639</v>
      </c>
      <c r="B76" s="153">
        <v>2329</v>
      </c>
      <c r="C76" s="154" t="s">
        <v>12</v>
      </c>
      <c r="D76" s="155">
        <v>2000</v>
      </c>
      <c r="E76" s="155">
        <v>2000</v>
      </c>
      <c r="F76" s="156">
        <v>0</v>
      </c>
    </row>
    <row r="77" spans="1:6" s="21" customFormat="1" ht="15" customHeight="1" thickBot="1" x14ac:dyDescent="0.3">
      <c r="A77" s="162">
        <v>3639</v>
      </c>
      <c r="B77" s="163">
        <v>3111</v>
      </c>
      <c r="C77" s="164" t="s">
        <v>178</v>
      </c>
      <c r="D77" s="165">
        <v>33200</v>
      </c>
      <c r="E77" s="165">
        <v>33200</v>
      </c>
      <c r="F77" s="236">
        <v>3000000</v>
      </c>
    </row>
    <row r="78" spans="1:6" s="21" customFormat="1" ht="15" customHeight="1" thickBot="1" x14ac:dyDescent="0.3">
      <c r="A78" s="167">
        <v>3639</v>
      </c>
      <c r="B78" s="489" t="s">
        <v>179</v>
      </c>
      <c r="C78" s="489"/>
      <c r="D78" s="168">
        <f>SUM(D70:D77)</f>
        <v>6424607.1399999997</v>
      </c>
      <c r="E78" s="168">
        <f t="shared" ref="E78:F78" si="13">SUM(E70:E77)</f>
        <v>6716894.1499999994</v>
      </c>
      <c r="F78" s="169">
        <f t="shared" si="13"/>
        <v>9987702.6600000001</v>
      </c>
    </row>
    <row r="79" spans="1:6" s="21" customFormat="1" ht="15" customHeight="1" thickBot="1" x14ac:dyDescent="0.3">
      <c r="A79" s="170">
        <v>3721</v>
      </c>
      <c r="B79" s="171">
        <v>2111</v>
      </c>
      <c r="C79" s="172" t="s">
        <v>174</v>
      </c>
      <c r="D79" s="173">
        <v>2500</v>
      </c>
      <c r="E79" s="173">
        <v>2440.9</v>
      </c>
      <c r="F79" s="174">
        <v>2500</v>
      </c>
    </row>
    <row r="80" spans="1:6" s="21" customFormat="1" ht="15" customHeight="1" thickBot="1" x14ac:dyDescent="0.3">
      <c r="A80" s="167">
        <v>3721</v>
      </c>
      <c r="B80" s="489" t="s">
        <v>20</v>
      </c>
      <c r="C80" s="489"/>
      <c r="D80" s="168">
        <f>SUM(D79)</f>
        <v>2500</v>
      </c>
      <c r="E80" s="168">
        <f t="shared" ref="E80:F80" si="14">SUM(E79)</f>
        <v>2440.9</v>
      </c>
      <c r="F80" s="169">
        <f t="shared" si="14"/>
        <v>2500</v>
      </c>
    </row>
    <row r="81" spans="1:6" s="21" customFormat="1" ht="15" customHeight="1" x14ac:dyDescent="0.25">
      <c r="A81" s="157">
        <v>3722</v>
      </c>
      <c r="B81" s="158">
        <v>2111</v>
      </c>
      <c r="C81" s="159" t="s">
        <v>174</v>
      </c>
      <c r="D81" s="160">
        <v>184000</v>
      </c>
      <c r="E81" s="160">
        <v>183407.58</v>
      </c>
      <c r="F81" s="237">
        <v>200000</v>
      </c>
    </row>
    <row r="82" spans="1:6" s="21" customFormat="1" ht="15" customHeight="1" x14ac:dyDescent="0.25">
      <c r="A82" s="152">
        <v>3722</v>
      </c>
      <c r="B82" s="153">
        <v>2112</v>
      </c>
      <c r="C82" s="154" t="s">
        <v>175</v>
      </c>
      <c r="D82" s="155">
        <v>2315</v>
      </c>
      <c r="E82" s="155">
        <v>2315</v>
      </c>
      <c r="F82" s="156">
        <v>3000</v>
      </c>
    </row>
    <row r="83" spans="1:6" s="21" customFormat="1" ht="15" customHeight="1" thickBot="1" x14ac:dyDescent="0.3">
      <c r="A83" s="162">
        <v>3722</v>
      </c>
      <c r="B83" s="163">
        <v>2324</v>
      </c>
      <c r="C83" s="164" t="s">
        <v>176</v>
      </c>
      <c r="D83" s="165">
        <v>15541.24</v>
      </c>
      <c r="E83" s="165">
        <v>15541.24</v>
      </c>
      <c r="F83" s="236">
        <v>18000</v>
      </c>
    </row>
    <row r="84" spans="1:6" s="21" customFormat="1" ht="15" customHeight="1" thickBot="1" x14ac:dyDescent="0.3">
      <c r="A84" s="167">
        <v>3722</v>
      </c>
      <c r="B84" s="489" t="s">
        <v>21</v>
      </c>
      <c r="C84" s="489"/>
      <c r="D84" s="168">
        <f>SUM(D81:D83)</f>
        <v>201856.24</v>
      </c>
      <c r="E84" s="168">
        <f t="shared" ref="E84:F84" si="15">SUM(E81:E83)</f>
        <v>201263.81999999998</v>
      </c>
      <c r="F84" s="169">
        <f t="shared" si="15"/>
        <v>221000</v>
      </c>
    </row>
    <row r="85" spans="1:6" s="21" customFormat="1" ht="15" customHeight="1" thickBot="1" x14ac:dyDescent="0.3">
      <c r="A85" s="170">
        <v>3724</v>
      </c>
      <c r="B85" s="171">
        <v>2111</v>
      </c>
      <c r="C85" s="172" t="s">
        <v>174</v>
      </c>
      <c r="D85" s="173">
        <v>5386.32</v>
      </c>
      <c r="E85" s="173">
        <v>5386.32</v>
      </c>
      <c r="F85" s="174">
        <v>0</v>
      </c>
    </row>
    <row r="86" spans="1:6" s="21" customFormat="1" ht="15" customHeight="1" thickBot="1" x14ac:dyDescent="0.3">
      <c r="A86" s="167">
        <v>3724</v>
      </c>
      <c r="B86" s="489" t="s">
        <v>22</v>
      </c>
      <c r="C86" s="489"/>
      <c r="D86" s="168">
        <f>SUM(D85)</f>
        <v>5386.32</v>
      </c>
      <c r="E86" s="168">
        <f t="shared" ref="E86:F86" si="16">SUM(E85)</f>
        <v>5386.32</v>
      </c>
      <c r="F86" s="169">
        <f t="shared" si="16"/>
        <v>0</v>
      </c>
    </row>
    <row r="87" spans="1:6" s="21" customFormat="1" ht="15" customHeight="1" x14ac:dyDescent="0.25">
      <c r="A87" s="157">
        <v>3725</v>
      </c>
      <c r="B87" s="158">
        <v>2111</v>
      </c>
      <c r="C87" s="159" t="s">
        <v>174</v>
      </c>
      <c r="D87" s="160">
        <v>670000</v>
      </c>
      <c r="E87" s="160">
        <v>661678.22</v>
      </c>
      <c r="F87" s="237">
        <v>700000</v>
      </c>
    </row>
    <row r="88" spans="1:6" s="21" customFormat="1" ht="15" customHeight="1" thickBot="1" x14ac:dyDescent="0.3">
      <c r="A88" s="162">
        <v>3725</v>
      </c>
      <c r="B88" s="163">
        <v>2324</v>
      </c>
      <c r="C88" s="164" t="s">
        <v>176</v>
      </c>
      <c r="D88" s="165">
        <v>14000</v>
      </c>
      <c r="E88" s="165">
        <v>13789.16</v>
      </c>
      <c r="F88" s="236">
        <v>15000</v>
      </c>
    </row>
    <row r="89" spans="1:6" s="21" customFormat="1" ht="15" customHeight="1" thickBot="1" x14ac:dyDescent="0.3">
      <c r="A89" s="167">
        <v>3725</v>
      </c>
      <c r="B89" s="489" t="s">
        <v>181</v>
      </c>
      <c r="C89" s="489"/>
      <c r="D89" s="168">
        <f>SUM(D87:D88)</f>
        <v>684000</v>
      </c>
      <c r="E89" s="168">
        <f t="shared" ref="E89:F89" si="17">SUM(E87:E88)</f>
        <v>675467.38</v>
      </c>
      <c r="F89" s="169">
        <f t="shared" si="17"/>
        <v>715000</v>
      </c>
    </row>
    <row r="90" spans="1:6" s="21" customFormat="1" ht="15" customHeight="1" thickBot="1" x14ac:dyDescent="0.3">
      <c r="A90" s="170">
        <v>3729</v>
      </c>
      <c r="B90" s="171">
        <v>2111</v>
      </c>
      <c r="C90" s="172" t="s">
        <v>174</v>
      </c>
      <c r="D90" s="173">
        <v>20000</v>
      </c>
      <c r="E90" s="173">
        <v>19281</v>
      </c>
      <c r="F90" s="174">
        <v>20000</v>
      </c>
    </row>
    <row r="91" spans="1:6" s="21" customFormat="1" ht="15" customHeight="1" thickBot="1" x14ac:dyDescent="0.3">
      <c r="A91" s="167">
        <v>3729</v>
      </c>
      <c r="B91" s="489" t="s">
        <v>24</v>
      </c>
      <c r="C91" s="489"/>
      <c r="D91" s="168">
        <f>SUM(D90)</f>
        <v>20000</v>
      </c>
      <c r="E91" s="168">
        <f t="shared" ref="E91:F91" si="18">SUM(E90)</f>
        <v>19281</v>
      </c>
      <c r="F91" s="169">
        <f t="shared" si="18"/>
        <v>20000</v>
      </c>
    </row>
    <row r="92" spans="1:6" s="21" customFormat="1" ht="15" customHeight="1" thickBot="1" x14ac:dyDescent="0.3">
      <c r="A92" s="170">
        <v>3900</v>
      </c>
      <c r="B92" s="171">
        <v>2321</v>
      </c>
      <c r="C92" s="172" t="s">
        <v>150</v>
      </c>
      <c r="D92" s="173">
        <v>17000</v>
      </c>
      <c r="E92" s="173">
        <v>17000</v>
      </c>
      <c r="F92" s="174">
        <v>0</v>
      </c>
    </row>
    <row r="93" spans="1:6" s="21" customFormat="1" ht="15" customHeight="1" thickBot="1" x14ac:dyDescent="0.3">
      <c r="A93" s="167">
        <v>3900</v>
      </c>
      <c r="B93" s="489" t="s">
        <v>214</v>
      </c>
      <c r="C93" s="489"/>
      <c r="D93" s="168">
        <f>SUM(D92)</f>
        <v>17000</v>
      </c>
      <c r="E93" s="168">
        <f t="shared" ref="E93:F93" si="19">SUM(E92)</f>
        <v>17000</v>
      </c>
      <c r="F93" s="169">
        <f t="shared" si="19"/>
        <v>0</v>
      </c>
    </row>
    <row r="94" spans="1:6" s="21" customFormat="1" ht="15" customHeight="1" thickBot="1" x14ac:dyDescent="0.3">
      <c r="A94" s="170">
        <v>5512</v>
      </c>
      <c r="B94" s="171">
        <v>2322</v>
      </c>
      <c r="C94" s="172" t="s">
        <v>151</v>
      </c>
      <c r="D94" s="173">
        <v>106400</v>
      </c>
      <c r="E94" s="173">
        <v>106400</v>
      </c>
      <c r="F94" s="174">
        <v>33600</v>
      </c>
    </row>
    <row r="95" spans="1:6" s="21" customFormat="1" ht="15" customHeight="1" thickBot="1" x14ac:dyDescent="0.3">
      <c r="A95" s="167">
        <v>5512</v>
      </c>
      <c r="B95" s="489" t="s">
        <v>26</v>
      </c>
      <c r="C95" s="489"/>
      <c r="D95" s="168">
        <f>SUM(D94)</f>
        <v>106400</v>
      </c>
      <c r="E95" s="168">
        <f t="shared" ref="E95:F95" si="20">SUM(E94)</f>
        <v>106400</v>
      </c>
      <c r="F95" s="169">
        <f t="shared" si="20"/>
        <v>33600</v>
      </c>
    </row>
    <row r="96" spans="1:6" s="21" customFormat="1" ht="15" customHeight="1" x14ac:dyDescent="0.25">
      <c r="A96" s="157">
        <v>6171</v>
      </c>
      <c r="B96" s="158">
        <v>2111</v>
      </c>
      <c r="C96" s="159" t="s">
        <v>174</v>
      </c>
      <c r="D96" s="160">
        <v>15000</v>
      </c>
      <c r="E96" s="160">
        <v>14954</v>
      </c>
      <c r="F96" s="161">
        <v>15000</v>
      </c>
    </row>
    <row r="97" spans="1:6" s="21" customFormat="1" ht="15" customHeight="1" x14ac:dyDescent="0.25">
      <c r="A97" s="152">
        <v>6171</v>
      </c>
      <c r="B97" s="153">
        <v>2322</v>
      </c>
      <c r="C97" s="154" t="s">
        <v>151</v>
      </c>
      <c r="D97" s="155">
        <v>13104</v>
      </c>
      <c r="E97" s="155">
        <v>13104</v>
      </c>
      <c r="F97" s="156">
        <v>0</v>
      </c>
    </row>
    <row r="98" spans="1:6" s="21" customFormat="1" ht="15" customHeight="1" thickBot="1" x14ac:dyDescent="0.3">
      <c r="A98" s="162">
        <v>6171</v>
      </c>
      <c r="B98" s="163">
        <v>2324</v>
      </c>
      <c r="C98" s="164" t="s">
        <v>176</v>
      </c>
      <c r="D98" s="165">
        <v>4000</v>
      </c>
      <c r="E98" s="165">
        <v>4000</v>
      </c>
      <c r="F98" s="166">
        <v>0</v>
      </c>
    </row>
    <row r="99" spans="1:6" s="21" customFormat="1" ht="15" customHeight="1" thickBot="1" x14ac:dyDescent="0.3">
      <c r="A99" s="167">
        <v>6171</v>
      </c>
      <c r="B99" s="489" t="s">
        <v>27</v>
      </c>
      <c r="C99" s="489"/>
      <c r="D99" s="168">
        <f>SUM(D96:D98)</f>
        <v>32104</v>
      </c>
      <c r="E99" s="168">
        <f t="shared" ref="E99:F99" si="21">SUM(E96:E98)</f>
        <v>32058</v>
      </c>
      <c r="F99" s="169">
        <f t="shared" si="21"/>
        <v>15000</v>
      </c>
    </row>
    <row r="100" spans="1:6" s="21" customFormat="1" ht="15" customHeight="1" thickBot="1" x14ac:dyDescent="0.3">
      <c r="A100" s="170">
        <v>6310</v>
      </c>
      <c r="B100" s="171">
        <v>2141</v>
      </c>
      <c r="C100" s="172" t="s">
        <v>157</v>
      </c>
      <c r="D100" s="173">
        <v>160001</v>
      </c>
      <c r="E100" s="173">
        <v>160001.28</v>
      </c>
      <c r="F100" s="174">
        <v>200000</v>
      </c>
    </row>
    <row r="101" spans="1:6" s="21" customFormat="1" ht="15" customHeight="1" thickBot="1" x14ac:dyDescent="0.3">
      <c r="A101" s="167">
        <v>6310</v>
      </c>
      <c r="B101" s="489" t="s">
        <v>28</v>
      </c>
      <c r="C101" s="489"/>
      <c r="D101" s="168">
        <f>SUM(D100)</f>
        <v>160001</v>
      </c>
      <c r="E101" s="168">
        <f t="shared" ref="E101:F101" si="22">SUM(E100)</f>
        <v>160001.28</v>
      </c>
      <c r="F101" s="169">
        <f t="shared" si="22"/>
        <v>200000</v>
      </c>
    </row>
    <row r="102" spans="1:6" s="21" customFormat="1" ht="15" customHeight="1" thickBot="1" x14ac:dyDescent="0.3">
      <c r="A102" s="170">
        <v>6330</v>
      </c>
      <c r="B102" s="171">
        <v>4134</v>
      </c>
      <c r="C102" s="172" t="s">
        <v>29</v>
      </c>
      <c r="D102" s="173">
        <v>3500000</v>
      </c>
      <c r="E102" s="173">
        <v>3500000</v>
      </c>
      <c r="F102" s="174">
        <v>5200000</v>
      </c>
    </row>
    <row r="103" spans="1:6" s="21" customFormat="1" ht="15" customHeight="1" thickBot="1" x14ac:dyDescent="0.3">
      <c r="A103" s="179">
        <v>6330</v>
      </c>
      <c r="B103" s="484" t="s">
        <v>30</v>
      </c>
      <c r="C103" s="484"/>
      <c r="D103" s="180">
        <f>SUM(D102)</f>
        <v>3500000</v>
      </c>
      <c r="E103" s="180">
        <f t="shared" ref="E103:F103" si="23">SUM(E102)</f>
        <v>3500000</v>
      </c>
      <c r="F103" s="181">
        <f t="shared" si="23"/>
        <v>5200000</v>
      </c>
    </row>
    <row r="104" spans="1:6" s="21" customFormat="1" ht="18" customHeight="1" thickTop="1" thickBot="1" x14ac:dyDescent="0.3">
      <c r="A104" s="485" t="s">
        <v>31</v>
      </c>
      <c r="B104" s="486"/>
      <c r="C104" s="486"/>
      <c r="D104" s="182">
        <f>SUM(D103,D101,D99,D95,D93,D91,D89,D86,D84,D80,D78,D69,D67,D65,D59,D53,D49,D47,D41,D38,D36,D34,D31,D26)</f>
        <v>83000000</v>
      </c>
      <c r="E104" s="182">
        <f t="shared" ref="E104:F104" si="24">SUM(E103,E101,E99,E95,E93,E91,E89,E86,E84,E80,E78,E69,E67,E65,E59,E53,E49,E47,E41,E38,E36,E34,E31,E26)</f>
        <v>82992544.440000013</v>
      </c>
      <c r="F104" s="183">
        <f t="shared" si="24"/>
        <v>85000000</v>
      </c>
    </row>
    <row r="105" spans="1:6" s="80" customFormat="1" ht="15" customHeight="1" thickTop="1" x14ac:dyDescent="0.25">
      <c r="F105" s="94"/>
    </row>
    <row r="107" spans="1:6" s="81" customFormat="1" ht="19.5" thickBot="1" x14ac:dyDescent="0.3">
      <c r="A107" s="488" t="s">
        <v>82</v>
      </c>
      <c r="B107" s="488"/>
      <c r="C107" s="488"/>
      <c r="D107" s="488"/>
      <c r="E107" s="488"/>
      <c r="F107" s="488"/>
    </row>
    <row r="108" spans="1:6" s="73" customFormat="1" ht="23.45" customHeight="1" thickBot="1" x14ac:dyDescent="0.3">
      <c r="A108" s="147" t="s">
        <v>1</v>
      </c>
      <c r="B108" s="148" t="s">
        <v>2</v>
      </c>
      <c r="C108" s="149" t="s">
        <v>3</v>
      </c>
      <c r="D108" s="150" t="s">
        <v>196</v>
      </c>
      <c r="E108" s="150" t="s">
        <v>197</v>
      </c>
      <c r="F108" s="151" t="s">
        <v>209</v>
      </c>
    </row>
    <row r="109" spans="1:6" s="198" customFormat="1" ht="42" customHeight="1" x14ac:dyDescent="0.25">
      <c r="A109" s="184" t="s">
        <v>4</v>
      </c>
      <c r="B109" s="185" t="s">
        <v>40</v>
      </c>
      <c r="C109" s="186" t="s">
        <v>215</v>
      </c>
      <c r="D109" s="187">
        <v>10736851.5</v>
      </c>
      <c r="E109" s="187">
        <v>8641087.8699999992</v>
      </c>
      <c r="F109" s="131">
        <v>12601698.970000001</v>
      </c>
    </row>
    <row r="110" spans="1:6" s="198" customFormat="1" ht="15" customHeight="1" x14ac:dyDescent="0.25">
      <c r="A110" s="188" t="s">
        <v>4</v>
      </c>
      <c r="B110" s="189" t="s">
        <v>41</v>
      </c>
      <c r="C110" s="190" t="s">
        <v>110</v>
      </c>
      <c r="D110" s="191">
        <v>0</v>
      </c>
      <c r="E110" s="192">
        <v>0</v>
      </c>
      <c r="F110" s="82">
        <v>0</v>
      </c>
    </row>
    <row r="111" spans="1:6" s="198" customFormat="1" ht="15" customHeight="1" thickBot="1" x14ac:dyDescent="0.3">
      <c r="A111" s="193" t="s">
        <v>4</v>
      </c>
      <c r="B111" s="194" t="s">
        <v>42</v>
      </c>
      <c r="C111" s="197" t="s">
        <v>111</v>
      </c>
      <c r="D111" s="195">
        <v>0</v>
      </c>
      <c r="E111" s="196">
        <v>97389.56</v>
      </c>
      <c r="F111" s="83">
        <v>0</v>
      </c>
    </row>
    <row r="112" spans="1:6" s="198" customFormat="1" ht="18" customHeight="1" thickTop="1" thickBot="1" x14ac:dyDescent="0.3">
      <c r="A112" s="84" t="s">
        <v>112</v>
      </c>
      <c r="B112" s="85"/>
      <c r="C112" s="85"/>
      <c r="D112" s="199">
        <f>SUM(D109:D111)</f>
        <v>10736851.5</v>
      </c>
      <c r="E112" s="199">
        <f>SUM(E109:E111)</f>
        <v>8738477.4299999997</v>
      </c>
      <c r="F112" s="86">
        <f>SUM(F109:F111)</f>
        <v>12601698.970000001</v>
      </c>
    </row>
    <row r="113" spans="1:6" s="81" customFormat="1" ht="16.5" thickTop="1" thickBot="1" x14ac:dyDescent="0.3">
      <c r="A113" s="87"/>
      <c r="B113" s="87"/>
      <c r="C113" s="87"/>
      <c r="D113" s="88"/>
      <c r="E113" s="88"/>
      <c r="F113" s="89"/>
    </row>
    <row r="114" spans="1:6" s="81" customFormat="1" ht="19.899999999999999" customHeight="1" thickTop="1" thickBot="1" x14ac:dyDescent="0.3">
      <c r="A114" s="488" t="s">
        <v>113</v>
      </c>
      <c r="B114" s="488"/>
      <c r="C114" s="488"/>
      <c r="D114" s="90"/>
      <c r="E114" s="482">
        <f>SUM(F104+F112)</f>
        <v>97601698.969999999</v>
      </c>
      <c r="F114" s="483"/>
    </row>
    <row r="115" spans="1:6" s="81" customFormat="1" ht="15.75" thickTop="1" x14ac:dyDescent="0.25">
      <c r="A115" s="91"/>
      <c r="B115" s="91"/>
      <c r="C115" s="91"/>
      <c r="D115" s="92"/>
      <c r="E115" s="92"/>
      <c r="F115" s="93"/>
    </row>
    <row r="116" spans="1:6" s="81" customFormat="1" x14ac:dyDescent="0.25">
      <c r="A116" s="487" t="s">
        <v>84</v>
      </c>
      <c r="B116" s="487"/>
      <c r="C116" s="487"/>
      <c r="D116" s="487"/>
      <c r="E116" s="487"/>
      <c r="F116" s="93"/>
    </row>
  </sheetData>
  <mergeCells count="30">
    <mergeCell ref="A116:E116"/>
    <mergeCell ref="B89:C89"/>
    <mergeCell ref="B91:C91"/>
    <mergeCell ref="B93:C93"/>
    <mergeCell ref="B95:C95"/>
    <mergeCell ref="B99:C99"/>
    <mergeCell ref="B101:C101"/>
    <mergeCell ref="B103:C103"/>
    <mergeCell ref="A104:C104"/>
    <mergeCell ref="A107:F107"/>
    <mergeCell ref="A114:C114"/>
    <mergeCell ref="E114:F114"/>
    <mergeCell ref="B86:C86"/>
    <mergeCell ref="B41:C41"/>
    <mergeCell ref="B47:C47"/>
    <mergeCell ref="B49:C49"/>
    <mergeCell ref="B53:C53"/>
    <mergeCell ref="B59:C59"/>
    <mergeCell ref="B65:C65"/>
    <mergeCell ref="B67:C67"/>
    <mergeCell ref="B69:C69"/>
    <mergeCell ref="B78:C78"/>
    <mergeCell ref="B80:C80"/>
    <mergeCell ref="B84:C84"/>
    <mergeCell ref="B38:C38"/>
    <mergeCell ref="A1:E1"/>
    <mergeCell ref="B26:C26"/>
    <mergeCell ref="B31:C31"/>
    <mergeCell ref="B34:C34"/>
    <mergeCell ref="B36:C36"/>
  </mergeCells>
  <pageMargins left="0" right="0" top="0.78740157480314965" bottom="0.78740157480314965" header="0.31496062992125984" footer="0.31496062992125984"/>
  <pageSetup paperSize="9" orientation="portrait" r:id="rId1"/>
  <headerFooter>
    <oddHeader>&amp;L&amp;"-,Tučné"MĚSTO Štíty&amp;"-,Obyčejné"
&amp;9IČO: 00303453
DIČ: CZ00303453&amp;C&amp;"-,Tučné"&amp;12&amp;A&amp;RRok 2025</oddHead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09"/>
  <sheetViews>
    <sheetView topLeftCell="A199" zoomScale="160" zoomScaleNormal="160" workbookViewId="0">
      <selection activeCell="E212" sqref="E212"/>
    </sheetView>
  </sheetViews>
  <sheetFormatPr defaultRowHeight="15" x14ac:dyDescent="0.25"/>
  <cols>
    <col min="1" max="1" width="3.7109375" style="68" customWidth="1"/>
    <col min="2" max="2" width="6.7109375" style="69" customWidth="1"/>
    <col min="3" max="4" width="5.7109375" style="70" customWidth="1"/>
    <col min="5" max="5" width="79" style="19" customWidth="1"/>
  </cols>
  <sheetData>
    <row r="1" spans="1:5" s="129" customFormat="1" ht="20.25" x14ac:dyDescent="0.25">
      <c r="A1" s="51" t="s">
        <v>43</v>
      </c>
      <c r="B1" s="52"/>
      <c r="C1" s="52"/>
      <c r="D1" s="52"/>
      <c r="E1" s="7"/>
    </row>
    <row r="2" spans="1:5" s="129" customFormat="1" ht="16.899999999999999" customHeight="1" x14ac:dyDescent="0.25">
      <c r="A2" s="53"/>
      <c r="B2" s="52"/>
      <c r="C2" s="54"/>
      <c r="D2" s="54"/>
      <c r="E2" s="7"/>
    </row>
    <row r="3" spans="1:5" s="3" customFormat="1" ht="16.5" x14ac:dyDescent="0.25">
      <c r="A3" s="507" t="s">
        <v>44</v>
      </c>
      <c r="B3" s="507"/>
      <c r="C3" s="508"/>
      <c r="D3" s="508"/>
      <c r="E3" s="8" t="s">
        <v>188</v>
      </c>
    </row>
    <row r="4" spans="1:5" s="3" customFormat="1" ht="16.5" x14ac:dyDescent="0.25">
      <c r="A4" s="143"/>
      <c r="B4" s="143"/>
      <c r="C4" s="55"/>
      <c r="D4" s="55"/>
      <c r="E4" s="8" t="s">
        <v>45</v>
      </c>
    </row>
    <row r="5" spans="1:5" s="3" customFormat="1" ht="12" customHeight="1" x14ac:dyDescent="0.25">
      <c r="A5" s="143"/>
      <c r="B5" s="143"/>
      <c r="C5" s="55"/>
      <c r="D5" s="55"/>
      <c r="E5" s="8"/>
    </row>
    <row r="6" spans="1:5" s="3" customFormat="1" ht="16.5" x14ac:dyDescent="0.25">
      <c r="A6" s="143"/>
      <c r="B6" s="143"/>
      <c r="C6" s="55"/>
      <c r="D6" s="55"/>
      <c r="E6" s="9" t="s">
        <v>46</v>
      </c>
    </row>
    <row r="7" spans="1:5" s="3" customFormat="1" ht="12" customHeight="1" x14ac:dyDescent="0.25">
      <c r="A7" s="143"/>
      <c r="B7" s="143"/>
      <c r="C7" s="55"/>
      <c r="D7" s="55"/>
      <c r="E7" s="8"/>
    </row>
    <row r="8" spans="1:5" s="3" customFormat="1" ht="16.5" x14ac:dyDescent="0.25">
      <c r="A8" s="143"/>
      <c r="B8" s="143"/>
      <c r="C8" s="55"/>
      <c r="D8" s="55"/>
      <c r="E8" s="9" t="s">
        <v>189</v>
      </c>
    </row>
    <row r="9" spans="1:5" s="3" customFormat="1" ht="5.0999999999999996" customHeight="1" x14ac:dyDescent="0.25">
      <c r="A9" s="143"/>
      <c r="B9" s="143"/>
      <c r="C9" s="55"/>
      <c r="D9" s="55"/>
      <c r="E9" s="8"/>
    </row>
    <row r="10" spans="1:5" s="3" customFormat="1" ht="16.5" x14ac:dyDescent="0.25">
      <c r="A10" s="56"/>
      <c r="B10" s="17"/>
      <c r="C10" s="57"/>
      <c r="D10" s="57"/>
      <c r="E10" s="10" t="s">
        <v>193</v>
      </c>
    </row>
    <row r="11" spans="1:5" s="3" customFormat="1" ht="12" customHeight="1" x14ac:dyDescent="0.25">
      <c r="A11" s="176"/>
      <c r="B11" s="58"/>
      <c r="C11" s="177"/>
      <c r="D11" s="177"/>
      <c r="E11" s="178"/>
    </row>
    <row r="12" spans="1:5" s="3" customFormat="1" ht="15.75" x14ac:dyDescent="0.25">
      <c r="A12" s="17" t="s">
        <v>47</v>
      </c>
      <c r="B12" s="54"/>
      <c r="C12" s="145"/>
      <c r="D12" s="145"/>
      <c r="E12" s="7"/>
    </row>
    <row r="13" spans="1:5" s="3" customFormat="1" ht="15.75" x14ac:dyDescent="0.25">
      <c r="A13" s="58"/>
      <c r="B13" s="59"/>
      <c r="C13" s="15"/>
      <c r="D13" s="15"/>
      <c r="E13" s="11"/>
    </row>
    <row r="14" spans="1:5" s="127" customFormat="1" ht="27.95" customHeight="1" x14ac:dyDescent="0.25">
      <c r="A14" s="509" t="s">
        <v>243</v>
      </c>
      <c r="B14" s="509"/>
      <c r="C14" s="509"/>
      <c r="D14" s="509"/>
      <c r="E14" s="509"/>
    </row>
    <row r="15" spans="1:5" s="128" customFormat="1" ht="14.1" customHeight="1" x14ac:dyDescent="0.25">
      <c r="A15" s="234"/>
      <c r="B15" s="234"/>
      <c r="C15" s="234"/>
      <c r="D15" s="234"/>
      <c r="E15" s="234"/>
    </row>
    <row r="16" spans="1:5" s="4" customFormat="1" x14ac:dyDescent="0.25">
      <c r="A16" s="53" t="s">
        <v>48</v>
      </c>
      <c r="B16" s="223" t="s">
        <v>4</v>
      </c>
      <c r="C16" s="498" t="s">
        <v>49</v>
      </c>
      <c r="D16" s="498"/>
      <c r="E16" s="498"/>
    </row>
    <row r="17" spans="1:5" s="4" customFormat="1" x14ac:dyDescent="0.25">
      <c r="A17" s="53"/>
      <c r="B17" s="224" t="s">
        <v>216</v>
      </c>
      <c r="C17" s="225">
        <v>1111</v>
      </c>
      <c r="D17" s="500" t="s">
        <v>120</v>
      </c>
      <c r="E17" s="500"/>
    </row>
    <row r="18" spans="1:5" s="4" customFormat="1" x14ac:dyDescent="0.25">
      <c r="A18" s="53"/>
      <c r="B18" s="224" t="s">
        <v>216</v>
      </c>
      <c r="C18" s="225">
        <v>1112</v>
      </c>
      <c r="D18" s="500" t="s">
        <v>126</v>
      </c>
      <c r="E18" s="500"/>
    </row>
    <row r="19" spans="1:5" s="6" customFormat="1" x14ac:dyDescent="0.25">
      <c r="A19" s="53"/>
      <c r="B19" s="224" t="s">
        <v>216</v>
      </c>
      <c r="C19" s="225">
        <v>1113</v>
      </c>
      <c r="D19" s="500" t="s">
        <v>127</v>
      </c>
      <c r="E19" s="500"/>
    </row>
    <row r="20" spans="1:5" s="4" customFormat="1" x14ac:dyDescent="0.25">
      <c r="A20" s="53"/>
      <c r="B20" s="224" t="s">
        <v>216</v>
      </c>
      <c r="C20" s="225">
        <v>1121</v>
      </c>
      <c r="D20" s="500" t="s">
        <v>128</v>
      </c>
      <c r="E20" s="500"/>
    </row>
    <row r="21" spans="1:5" s="4" customFormat="1" x14ac:dyDescent="0.25">
      <c r="A21" s="53"/>
      <c r="B21" s="226" t="s">
        <v>217</v>
      </c>
      <c r="C21" s="227">
        <v>1122</v>
      </c>
      <c r="D21" s="494" t="s">
        <v>218</v>
      </c>
      <c r="E21" s="494"/>
    </row>
    <row r="22" spans="1:5" s="4" customFormat="1" x14ac:dyDescent="0.25">
      <c r="A22" s="53"/>
      <c r="B22" s="224" t="s">
        <v>216</v>
      </c>
      <c r="C22" s="225">
        <v>1211</v>
      </c>
      <c r="D22" s="500" t="s">
        <v>129</v>
      </c>
      <c r="E22" s="500"/>
    </row>
    <row r="23" spans="1:5" s="4" customFormat="1" x14ac:dyDescent="0.25">
      <c r="A23" s="53"/>
      <c r="B23" s="224" t="s">
        <v>216</v>
      </c>
      <c r="C23" s="225">
        <v>1511</v>
      </c>
      <c r="D23" s="500" t="s">
        <v>130</v>
      </c>
      <c r="E23" s="500"/>
    </row>
    <row r="24" spans="1:5" s="2" customFormat="1" ht="14.45" customHeight="1" x14ac:dyDescent="0.25">
      <c r="A24" s="60"/>
      <c r="B24" s="61"/>
      <c r="C24" s="62"/>
      <c r="D24" s="62"/>
      <c r="E24" s="12"/>
    </row>
    <row r="25" spans="1:5" s="4" customFormat="1" x14ac:dyDescent="0.25">
      <c r="A25" s="53" t="s">
        <v>48</v>
      </c>
      <c r="B25" s="223" t="s">
        <v>4</v>
      </c>
      <c r="C25" s="498" t="s">
        <v>50</v>
      </c>
      <c r="D25" s="498"/>
      <c r="E25" s="498"/>
    </row>
    <row r="26" spans="1:5" s="4" customFormat="1" ht="27.95" customHeight="1" x14ac:dyDescent="0.25">
      <c r="A26" s="53"/>
      <c r="B26" s="224" t="s">
        <v>216</v>
      </c>
      <c r="C26" s="225">
        <v>1334</v>
      </c>
      <c r="D26" s="500" t="s">
        <v>132</v>
      </c>
      <c r="E26" s="500"/>
    </row>
    <row r="27" spans="1:5" s="4" customFormat="1" x14ac:dyDescent="0.25">
      <c r="A27" s="53"/>
      <c r="B27" s="224" t="s">
        <v>216</v>
      </c>
      <c r="C27" s="225">
        <v>1341</v>
      </c>
      <c r="D27" s="500" t="s">
        <v>138</v>
      </c>
      <c r="E27" s="500"/>
    </row>
    <row r="28" spans="1:5" s="6" customFormat="1" x14ac:dyDescent="0.25">
      <c r="A28" s="53"/>
      <c r="B28" s="224" t="s">
        <v>216</v>
      </c>
      <c r="C28" s="225">
        <v>1342</v>
      </c>
      <c r="D28" s="500" t="s">
        <v>139</v>
      </c>
      <c r="E28" s="500"/>
    </row>
    <row r="29" spans="1:5" s="4" customFormat="1" x14ac:dyDescent="0.25">
      <c r="A29" s="53"/>
      <c r="B29" s="224" t="s">
        <v>216</v>
      </c>
      <c r="C29" s="225">
        <v>1345</v>
      </c>
      <c r="D29" s="500" t="s">
        <v>219</v>
      </c>
      <c r="E29" s="500"/>
    </row>
    <row r="30" spans="1:5" s="4" customFormat="1" x14ac:dyDescent="0.25">
      <c r="A30" s="53"/>
      <c r="B30" s="224" t="s">
        <v>216</v>
      </c>
      <c r="C30" s="225">
        <v>1349</v>
      </c>
      <c r="D30" s="500" t="s">
        <v>220</v>
      </c>
      <c r="E30" s="500"/>
    </row>
    <row r="31" spans="1:5" s="4" customFormat="1" ht="27.95" customHeight="1" x14ac:dyDescent="0.25">
      <c r="A31" s="53"/>
      <c r="B31" s="224" t="s">
        <v>216</v>
      </c>
      <c r="C31" s="225">
        <v>1356</v>
      </c>
      <c r="D31" s="500" t="s">
        <v>221</v>
      </c>
      <c r="E31" s="500"/>
    </row>
    <row r="32" spans="1:5" s="4" customFormat="1" ht="27.95" customHeight="1" x14ac:dyDescent="0.25">
      <c r="A32" s="53"/>
      <c r="B32" s="224" t="s">
        <v>216</v>
      </c>
      <c r="C32" s="225">
        <v>1381</v>
      </c>
      <c r="D32" s="500" t="s">
        <v>134</v>
      </c>
      <c r="E32" s="500"/>
    </row>
    <row r="33" spans="1:5" s="4" customFormat="1" ht="15" customHeight="1" x14ac:dyDescent="0.25">
      <c r="A33" s="53"/>
      <c r="B33" s="224" t="s">
        <v>216</v>
      </c>
      <c r="C33" s="225">
        <v>1382</v>
      </c>
      <c r="D33" s="500" t="s">
        <v>135</v>
      </c>
      <c r="E33" s="500"/>
    </row>
    <row r="34" spans="1:5" s="4" customFormat="1" ht="27.95" customHeight="1" x14ac:dyDescent="0.25">
      <c r="A34" s="53"/>
      <c r="B34" s="224" t="s">
        <v>216</v>
      </c>
      <c r="C34" s="225">
        <v>1386</v>
      </c>
      <c r="D34" s="500" t="s">
        <v>222</v>
      </c>
      <c r="E34" s="500"/>
    </row>
    <row r="35" spans="1:5" s="4" customFormat="1" ht="27.95" customHeight="1" x14ac:dyDescent="0.25">
      <c r="A35" s="53"/>
      <c r="B35" s="224" t="s">
        <v>216</v>
      </c>
      <c r="C35" s="225">
        <v>1387</v>
      </c>
      <c r="D35" s="500" t="s">
        <v>224</v>
      </c>
      <c r="E35" s="500"/>
    </row>
    <row r="36" spans="1:5" s="4" customFormat="1" ht="14.45" customHeight="1" x14ac:dyDescent="0.25">
      <c r="A36" s="53"/>
      <c r="B36" s="224"/>
      <c r="C36" s="225"/>
      <c r="D36" s="228"/>
      <c r="E36" s="228"/>
    </row>
    <row r="37" spans="1:5" s="4" customFormat="1" ht="14.45" customHeight="1" x14ac:dyDescent="0.25">
      <c r="A37" s="60"/>
      <c r="B37" s="61"/>
      <c r="C37" s="62"/>
      <c r="D37" s="512"/>
      <c r="E37" s="512"/>
    </row>
    <row r="38" spans="1:5" s="4" customFormat="1" x14ac:dyDescent="0.25">
      <c r="A38" s="513" t="s">
        <v>223</v>
      </c>
      <c r="B38" s="513"/>
      <c r="C38" s="513"/>
      <c r="D38" s="513"/>
      <c r="E38" s="513"/>
    </row>
    <row r="39" spans="1:5" s="4" customFormat="1" x14ac:dyDescent="0.25">
      <c r="A39" s="513"/>
      <c r="B39" s="513"/>
      <c r="C39" s="513"/>
      <c r="D39" s="513"/>
      <c r="E39" s="513"/>
    </row>
    <row r="40" spans="1:5" s="4" customFormat="1" x14ac:dyDescent="0.25">
      <c r="A40" s="513"/>
      <c r="B40" s="513"/>
      <c r="C40" s="513"/>
      <c r="D40" s="513"/>
      <c r="E40" s="513"/>
    </row>
    <row r="41" spans="1:5" s="4" customFormat="1" x14ac:dyDescent="0.25">
      <c r="A41" s="12"/>
      <c r="B41" s="12"/>
      <c r="C41" s="12"/>
      <c r="D41" s="12"/>
      <c r="E41" s="12"/>
    </row>
    <row r="42" spans="1:5" s="4" customFormat="1" x14ac:dyDescent="0.25">
      <c r="A42" s="53" t="s">
        <v>48</v>
      </c>
      <c r="B42" s="223" t="s">
        <v>4</v>
      </c>
      <c r="C42" s="498" t="s">
        <v>5</v>
      </c>
      <c r="D42" s="498"/>
      <c r="E42" s="498"/>
    </row>
    <row r="43" spans="1:5" s="4" customFormat="1" x14ac:dyDescent="0.25">
      <c r="A43" s="53"/>
      <c r="B43" s="224" t="s">
        <v>216</v>
      </c>
      <c r="C43" s="225">
        <v>1361</v>
      </c>
      <c r="D43" s="492" t="s">
        <v>142</v>
      </c>
      <c r="E43" s="492"/>
    </row>
    <row r="44" spans="1:5" s="129" customFormat="1" ht="20.25" x14ac:dyDescent="0.25">
      <c r="A44" s="51" t="s">
        <v>43</v>
      </c>
      <c r="B44" s="52"/>
      <c r="C44" s="52"/>
      <c r="D44" s="52"/>
      <c r="E44" s="7"/>
    </row>
    <row r="45" spans="1:5" s="129" customFormat="1" ht="16.899999999999999" customHeight="1" x14ac:dyDescent="0.25">
      <c r="A45" s="53"/>
      <c r="B45" s="52"/>
      <c r="C45" s="54"/>
      <c r="D45" s="54"/>
      <c r="E45" s="7"/>
    </row>
    <row r="46" spans="1:5" s="4" customFormat="1" ht="15.75" x14ac:dyDescent="0.25">
      <c r="A46" s="17" t="s">
        <v>225</v>
      </c>
      <c r="B46" s="54"/>
      <c r="C46" s="145"/>
      <c r="D46" s="145"/>
      <c r="E46" s="7"/>
    </row>
    <row r="47" spans="1:5" s="4" customFormat="1" ht="13.15" customHeight="1" x14ac:dyDescent="0.25">
      <c r="A47" s="11"/>
      <c r="B47" s="59"/>
      <c r="C47" s="15"/>
      <c r="D47" s="15"/>
      <c r="E47" s="11"/>
    </row>
    <row r="48" spans="1:5" s="4" customFormat="1" ht="15.6" customHeight="1" x14ac:dyDescent="0.25">
      <c r="A48" s="17" t="s">
        <v>226</v>
      </c>
      <c r="B48" s="54"/>
      <c r="C48" s="145"/>
      <c r="D48" s="145"/>
      <c r="E48" s="7"/>
    </row>
    <row r="49" spans="1:7" s="4" customFormat="1" ht="13.15" customHeight="1" x14ac:dyDescent="0.25">
      <c r="A49" s="11"/>
      <c r="B49" s="59"/>
      <c r="C49" s="15"/>
      <c r="D49" s="15"/>
      <c r="E49" s="11"/>
    </row>
    <row r="50" spans="1:7" s="4" customFormat="1" ht="15.75" x14ac:dyDescent="0.25">
      <c r="A50" s="17" t="s">
        <v>51</v>
      </c>
      <c r="B50" s="54"/>
      <c r="C50" s="145"/>
      <c r="D50" s="145"/>
      <c r="E50" s="7"/>
    </row>
    <row r="51" spans="1:7" s="6" customFormat="1" ht="27.95" customHeight="1" x14ac:dyDescent="0.25">
      <c r="A51" s="53"/>
      <c r="B51" s="224" t="s">
        <v>216</v>
      </c>
      <c r="C51" s="225">
        <v>4112</v>
      </c>
      <c r="D51" s="492" t="s">
        <v>238</v>
      </c>
      <c r="E51" s="492"/>
    </row>
    <row r="52" spans="1:7" s="4" customFormat="1" ht="15.6" customHeight="1" x14ac:dyDescent="0.25">
      <c r="A52" s="53"/>
      <c r="B52" s="224" t="s">
        <v>216</v>
      </c>
      <c r="C52" s="225">
        <v>4116</v>
      </c>
      <c r="D52" s="492" t="s">
        <v>271</v>
      </c>
      <c r="E52" s="492"/>
    </row>
    <row r="53" spans="1:7" s="4" customFormat="1" ht="15.6" customHeight="1" x14ac:dyDescent="0.25">
      <c r="A53" s="53"/>
      <c r="B53" s="224"/>
      <c r="C53" s="225"/>
      <c r="D53" s="497" t="s">
        <v>267</v>
      </c>
      <c r="E53" s="497"/>
    </row>
    <row r="54" spans="1:7" s="4" customFormat="1" ht="15.6" customHeight="1" x14ac:dyDescent="0.25">
      <c r="A54" s="53"/>
      <c r="B54" s="224"/>
      <c r="C54" s="225"/>
      <c r="D54" s="496" t="s">
        <v>239</v>
      </c>
      <c r="E54" s="496"/>
    </row>
    <row r="55" spans="1:7" s="4" customFormat="1" ht="15.6" customHeight="1" x14ac:dyDescent="0.25">
      <c r="A55" s="53"/>
      <c r="B55" s="224"/>
      <c r="C55" s="225"/>
      <c r="D55" s="492" t="s">
        <v>241</v>
      </c>
      <c r="E55" s="492"/>
    </row>
    <row r="56" spans="1:7" s="4" customFormat="1" ht="15.6" customHeight="1" x14ac:dyDescent="0.25">
      <c r="A56" s="53"/>
      <c r="B56" s="224"/>
      <c r="C56" s="225"/>
      <c r="D56" s="492" t="s">
        <v>242</v>
      </c>
      <c r="E56" s="492"/>
    </row>
    <row r="57" spans="1:7" s="4" customFormat="1" ht="15.6" customHeight="1" x14ac:dyDescent="0.25">
      <c r="A57" s="53"/>
      <c r="B57" s="224"/>
      <c r="C57" s="225"/>
      <c r="D57" s="492" t="s">
        <v>268</v>
      </c>
      <c r="E57" s="492"/>
    </row>
    <row r="58" spans="1:7" s="4" customFormat="1" ht="15.6" customHeight="1" x14ac:dyDescent="0.25">
      <c r="A58" s="53"/>
      <c r="B58" s="224"/>
      <c r="C58" s="225"/>
      <c r="D58" s="492" t="s">
        <v>269</v>
      </c>
      <c r="E58" s="492"/>
    </row>
    <row r="59" spans="1:7" s="4" customFormat="1" ht="15.6" customHeight="1" x14ac:dyDescent="0.25">
      <c r="A59" s="53"/>
      <c r="B59" s="224"/>
      <c r="C59" s="225"/>
      <c r="D59" s="497" t="s">
        <v>270</v>
      </c>
      <c r="E59" s="497"/>
    </row>
    <row r="60" spans="1:7" s="6" customFormat="1" ht="15.6" customHeight="1" x14ac:dyDescent="0.25">
      <c r="A60" s="53"/>
      <c r="B60" s="224" t="s">
        <v>216</v>
      </c>
      <c r="C60" s="225">
        <v>4122</v>
      </c>
      <c r="D60" s="492" t="s">
        <v>303</v>
      </c>
      <c r="E60" s="492"/>
      <c r="F60" s="492"/>
      <c r="G60" s="492"/>
    </row>
    <row r="61" spans="1:7" s="6" customFormat="1" ht="15.6" customHeight="1" x14ac:dyDescent="0.25">
      <c r="A61" s="53"/>
      <c r="B61" s="224"/>
      <c r="C61" s="225"/>
      <c r="D61" s="492" t="s">
        <v>240</v>
      </c>
      <c r="E61" s="492"/>
      <c r="F61" s="492"/>
      <c r="G61" s="492"/>
    </row>
    <row r="62" spans="1:7" s="4" customFormat="1" ht="13.15" customHeight="1" x14ac:dyDescent="0.25">
      <c r="A62" s="60"/>
      <c r="B62" s="61"/>
      <c r="C62" s="62"/>
      <c r="D62" s="493" t="s">
        <v>304</v>
      </c>
      <c r="E62" s="493"/>
      <c r="F62" s="493"/>
      <c r="G62" s="493"/>
    </row>
    <row r="63" spans="1:7" s="4" customFormat="1" ht="13.15" customHeight="1" x14ac:dyDescent="0.25">
      <c r="A63" s="60"/>
      <c r="B63" s="61"/>
      <c r="C63" s="62"/>
      <c r="D63" s="144"/>
      <c r="E63" s="144"/>
    </row>
    <row r="64" spans="1:7" s="4" customFormat="1" x14ac:dyDescent="0.25">
      <c r="A64" s="7" t="s">
        <v>52</v>
      </c>
      <c r="B64" s="54"/>
      <c r="C64" s="511"/>
      <c r="D64" s="511"/>
      <c r="E64" s="511"/>
    </row>
    <row r="65" spans="1:5" s="4" customFormat="1" ht="27.95" customHeight="1" x14ac:dyDescent="0.25">
      <c r="A65" s="7"/>
      <c r="B65" s="54"/>
      <c r="C65" s="500" t="s">
        <v>227</v>
      </c>
      <c r="D65" s="500"/>
      <c r="E65" s="500"/>
    </row>
    <row r="66" spans="1:5" s="2" customFormat="1" ht="13.15" customHeight="1" x14ac:dyDescent="0.25">
      <c r="A66" s="60"/>
      <c r="B66" s="61"/>
      <c r="C66" s="62"/>
      <c r="D66" s="62"/>
      <c r="E66" s="12"/>
    </row>
    <row r="67" spans="1:5" s="4" customFormat="1" ht="15.75" x14ac:dyDescent="0.25">
      <c r="A67" s="17" t="s">
        <v>53</v>
      </c>
      <c r="B67" s="54"/>
      <c r="C67" s="145"/>
      <c r="D67" s="145"/>
      <c r="E67" s="7"/>
    </row>
    <row r="68" spans="1:5" s="4" customFormat="1" x14ac:dyDescent="0.25">
      <c r="A68" s="53" t="s">
        <v>48</v>
      </c>
      <c r="B68" s="229">
        <v>1032</v>
      </c>
      <c r="C68" s="498" t="s">
        <v>54</v>
      </c>
      <c r="D68" s="498"/>
      <c r="E68" s="498"/>
    </row>
    <row r="69" spans="1:5" s="4" customFormat="1" ht="27.95" customHeight="1" x14ac:dyDescent="0.25">
      <c r="A69" s="53"/>
      <c r="B69" s="224" t="s">
        <v>216</v>
      </c>
      <c r="C69" s="225">
        <v>2111</v>
      </c>
      <c r="D69" s="492" t="s">
        <v>144</v>
      </c>
      <c r="E69" s="492"/>
    </row>
    <row r="70" spans="1:5" s="4" customFormat="1" x14ac:dyDescent="0.25">
      <c r="A70" s="53"/>
      <c r="B70" s="224" t="s">
        <v>216</v>
      </c>
      <c r="C70" s="225">
        <v>2112</v>
      </c>
      <c r="D70" s="492" t="s">
        <v>228</v>
      </c>
      <c r="E70" s="492"/>
    </row>
    <row r="71" spans="1:5" s="4" customFormat="1" ht="52.15" customHeight="1" x14ac:dyDescent="0.25">
      <c r="A71" s="53"/>
      <c r="B71" s="224" t="s">
        <v>216</v>
      </c>
      <c r="C71" s="225">
        <v>2131</v>
      </c>
      <c r="D71" s="500" t="s">
        <v>266</v>
      </c>
      <c r="E71" s="500"/>
    </row>
    <row r="72" spans="1:5" s="4" customFormat="1" ht="27.95" customHeight="1" x14ac:dyDescent="0.25">
      <c r="A72" s="53"/>
      <c r="B72" s="226" t="s">
        <v>217</v>
      </c>
      <c r="C72" s="227">
        <v>2324</v>
      </c>
      <c r="D72" s="510" t="s">
        <v>229</v>
      </c>
      <c r="E72" s="510"/>
    </row>
    <row r="73" spans="1:5" s="2" customFormat="1" ht="10.15" customHeight="1" x14ac:dyDescent="0.25">
      <c r="A73" s="60"/>
      <c r="B73" s="63"/>
      <c r="C73" s="59"/>
      <c r="D73" s="59"/>
      <c r="E73" s="11"/>
    </row>
    <row r="74" spans="1:5" s="2" customFormat="1" ht="10.15" customHeight="1" x14ac:dyDescent="0.25">
      <c r="A74" s="60"/>
      <c r="B74" s="63"/>
      <c r="C74" s="59"/>
      <c r="D74" s="59"/>
      <c r="E74" s="11"/>
    </row>
    <row r="75" spans="1:5" s="4" customFormat="1" ht="15.75" x14ac:dyDescent="0.25">
      <c r="A75" s="17" t="s">
        <v>55</v>
      </c>
      <c r="B75" s="54"/>
      <c r="C75" s="145"/>
      <c r="D75" s="145"/>
      <c r="E75" s="7"/>
    </row>
    <row r="76" spans="1:5" s="4" customFormat="1" x14ac:dyDescent="0.25">
      <c r="A76" s="53" t="s">
        <v>48</v>
      </c>
      <c r="B76" s="229">
        <v>2143</v>
      </c>
      <c r="C76" s="498" t="s">
        <v>56</v>
      </c>
      <c r="D76" s="498"/>
      <c r="E76" s="498"/>
    </row>
    <row r="77" spans="1:5" s="4" customFormat="1" ht="15" customHeight="1" x14ac:dyDescent="0.25">
      <c r="A77" s="53"/>
      <c r="B77" s="224" t="s">
        <v>216</v>
      </c>
      <c r="C77" s="225">
        <v>2111</v>
      </c>
      <c r="D77" s="492" t="s">
        <v>88</v>
      </c>
      <c r="E77" s="492"/>
    </row>
    <row r="78" spans="1:5" s="4" customFormat="1" x14ac:dyDescent="0.25">
      <c r="A78" s="53"/>
      <c r="B78" s="224" t="s">
        <v>216</v>
      </c>
      <c r="C78" s="225">
        <v>2112</v>
      </c>
      <c r="D78" s="492" t="s">
        <v>57</v>
      </c>
      <c r="E78" s="492"/>
    </row>
    <row r="79" spans="1:5" s="4" customFormat="1" x14ac:dyDescent="0.25">
      <c r="A79" s="53"/>
      <c r="B79" s="224"/>
      <c r="C79" s="225"/>
      <c r="D79" s="492" t="s">
        <v>146</v>
      </c>
      <c r="E79" s="492"/>
    </row>
    <row r="80" spans="1:5" s="2" customFormat="1" ht="9" customHeight="1" x14ac:dyDescent="0.25">
      <c r="A80" s="60"/>
      <c r="B80" s="64"/>
      <c r="C80" s="65"/>
      <c r="D80" s="13"/>
      <c r="E80" s="13"/>
    </row>
    <row r="81" spans="1:5" s="2" customFormat="1" ht="9" customHeight="1" x14ac:dyDescent="0.25">
      <c r="A81" s="60"/>
      <c r="B81" s="64"/>
      <c r="C81" s="65"/>
      <c r="D81" s="13"/>
      <c r="E81" s="13"/>
    </row>
    <row r="82" spans="1:5" s="4" customFormat="1" ht="15.75" x14ac:dyDescent="0.25">
      <c r="A82" s="17" t="s">
        <v>58</v>
      </c>
      <c r="B82" s="54"/>
      <c r="C82" s="145"/>
      <c r="D82" s="145"/>
      <c r="E82" s="7"/>
    </row>
    <row r="83" spans="1:5" s="4" customFormat="1" x14ac:dyDescent="0.25">
      <c r="A83" s="53" t="s">
        <v>48</v>
      </c>
      <c r="B83" s="229">
        <v>2310</v>
      </c>
      <c r="C83" s="498" t="s">
        <v>59</v>
      </c>
      <c r="D83" s="498"/>
      <c r="E83" s="498"/>
    </row>
    <row r="84" spans="1:5" s="4" customFormat="1" x14ac:dyDescent="0.25">
      <c r="A84" s="53"/>
      <c r="B84" s="224" t="s">
        <v>216</v>
      </c>
      <c r="C84" s="225">
        <v>2111</v>
      </c>
      <c r="D84" s="492" t="s">
        <v>60</v>
      </c>
      <c r="E84" s="492"/>
    </row>
    <row r="85" spans="1:5" s="4" customFormat="1" ht="7.9" customHeight="1" x14ac:dyDescent="0.25">
      <c r="A85" s="53"/>
      <c r="B85" s="226"/>
      <c r="C85" s="227"/>
      <c r="D85" s="225"/>
      <c r="E85" s="230"/>
    </row>
    <row r="86" spans="1:5" s="4" customFormat="1" x14ac:dyDescent="0.25">
      <c r="A86" s="53" t="s">
        <v>48</v>
      </c>
      <c r="B86" s="229">
        <v>2321</v>
      </c>
      <c r="C86" s="498" t="s">
        <v>61</v>
      </c>
      <c r="D86" s="498"/>
      <c r="E86" s="498"/>
    </row>
    <row r="87" spans="1:5" s="4" customFormat="1" x14ac:dyDescent="0.25">
      <c r="A87" s="53"/>
      <c r="B87" s="224" t="s">
        <v>216</v>
      </c>
      <c r="C87" s="225">
        <v>2111</v>
      </c>
      <c r="D87" s="492" t="s">
        <v>62</v>
      </c>
      <c r="E87" s="492"/>
    </row>
    <row r="88" spans="1:5" s="129" customFormat="1" ht="20.25" x14ac:dyDescent="0.25">
      <c r="A88" s="51" t="s">
        <v>43</v>
      </c>
      <c r="B88" s="52"/>
      <c r="C88" s="52"/>
      <c r="D88" s="52"/>
      <c r="E88" s="7"/>
    </row>
    <row r="89" spans="1:5" s="129" customFormat="1" ht="16.899999999999999" customHeight="1" x14ac:dyDescent="0.25">
      <c r="A89" s="53"/>
      <c r="B89" s="52"/>
      <c r="C89" s="54"/>
      <c r="D89" s="54"/>
      <c r="E89" s="7"/>
    </row>
    <row r="90" spans="1:5" s="3" customFormat="1" ht="15.75" x14ac:dyDescent="0.25">
      <c r="A90" s="17" t="s">
        <v>63</v>
      </c>
      <c r="B90" s="54"/>
      <c r="C90" s="145"/>
      <c r="D90" s="145"/>
      <c r="E90" s="7"/>
    </row>
    <row r="91" spans="1:5" s="3" customFormat="1" x14ac:dyDescent="0.25">
      <c r="A91" s="53" t="s">
        <v>48</v>
      </c>
      <c r="B91" s="229">
        <v>3314</v>
      </c>
      <c r="C91" s="498" t="s">
        <v>248</v>
      </c>
      <c r="D91" s="498"/>
      <c r="E91" s="498"/>
    </row>
    <row r="92" spans="1:5" s="3" customFormat="1" ht="15" customHeight="1" x14ac:dyDescent="0.25">
      <c r="A92" s="53"/>
      <c r="B92" s="224" t="s">
        <v>216</v>
      </c>
      <c r="C92" s="225">
        <v>2111</v>
      </c>
      <c r="D92" s="492" t="s">
        <v>183</v>
      </c>
      <c r="E92" s="492"/>
    </row>
    <row r="93" spans="1:5" s="3" customFormat="1" ht="15" customHeight="1" x14ac:dyDescent="0.25">
      <c r="A93" s="53"/>
      <c r="B93" s="224" t="s">
        <v>216</v>
      </c>
      <c r="C93" s="225">
        <v>2212</v>
      </c>
      <c r="D93" s="492" t="s">
        <v>200</v>
      </c>
      <c r="E93" s="492"/>
    </row>
    <row r="94" spans="1:5" s="2" customFormat="1" ht="9" customHeight="1" x14ac:dyDescent="0.25">
      <c r="A94" s="60"/>
      <c r="B94" s="64"/>
      <c r="C94" s="65"/>
      <c r="D94" s="13"/>
      <c r="E94" s="13"/>
    </row>
    <row r="95" spans="1:5" s="3" customFormat="1" x14ac:dyDescent="0.25">
      <c r="A95" s="53" t="s">
        <v>48</v>
      </c>
      <c r="B95" s="229">
        <v>3319</v>
      </c>
      <c r="C95" s="498" t="s">
        <v>64</v>
      </c>
      <c r="D95" s="498"/>
      <c r="E95" s="498"/>
    </row>
    <row r="96" spans="1:5" s="3" customFormat="1" x14ac:dyDescent="0.25">
      <c r="A96" s="53"/>
      <c r="B96" s="224" t="s">
        <v>216</v>
      </c>
      <c r="C96" s="225">
        <v>2111</v>
      </c>
      <c r="D96" s="500" t="s">
        <v>65</v>
      </c>
      <c r="E96" s="500"/>
    </row>
    <row r="97" spans="1:5" s="2" customFormat="1" ht="45" customHeight="1" x14ac:dyDescent="0.25">
      <c r="A97" s="60"/>
      <c r="B97" s="61"/>
      <c r="C97" s="62"/>
      <c r="D97" s="506" t="s">
        <v>245</v>
      </c>
      <c r="E97" s="506"/>
    </row>
    <row r="98" spans="1:5" s="4" customFormat="1" ht="27.95" customHeight="1" x14ac:dyDescent="0.25">
      <c r="A98" s="53"/>
      <c r="B98" s="224" t="s">
        <v>216</v>
      </c>
      <c r="C98" s="225">
        <v>2111</v>
      </c>
      <c r="D98" s="500" t="s">
        <v>159</v>
      </c>
      <c r="E98" s="500"/>
    </row>
    <row r="99" spans="1:5" s="4" customFormat="1" ht="15" customHeight="1" x14ac:dyDescent="0.25">
      <c r="A99" s="53"/>
      <c r="B99" s="224" t="s">
        <v>216</v>
      </c>
      <c r="C99" s="225">
        <v>2132</v>
      </c>
      <c r="D99" s="505" t="s">
        <v>85</v>
      </c>
      <c r="E99" s="505"/>
    </row>
    <row r="100" spans="1:5" s="4" customFormat="1" ht="15" customHeight="1" x14ac:dyDescent="0.25">
      <c r="A100" s="53"/>
      <c r="B100" s="224" t="s">
        <v>216</v>
      </c>
      <c r="C100" s="225">
        <v>2133</v>
      </c>
      <c r="D100" s="505" t="s">
        <v>149</v>
      </c>
      <c r="E100" s="505"/>
    </row>
    <row r="101" spans="1:5" s="3" customFormat="1" ht="15" customHeight="1" x14ac:dyDescent="0.25">
      <c r="A101" s="53"/>
      <c r="B101" s="224" t="s">
        <v>216</v>
      </c>
      <c r="C101" s="225">
        <v>2212</v>
      </c>
      <c r="D101" s="500" t="s">
        <v>201</v>
      </c>
      <c r="E101" s="500"/>
    </row>
    <row r="102" spans="1:5" s="4" customFormat="1" ht="27.95" customHeight="1" x14ac:dyDescent="0.25">
      <c r="A102" s="53"/>
      <c r="B102" s="226" t="s">
        <v>217</v>
      </c>
      <c r="C102" s="227">
        <v>2321</v>
      </c>
      <c r="D102" s="494" t="s">
        <v>231</v>
      </c>
      <c r="E102" s="494"/>
    </row>
    <row r="103" spans="1:5" s="2" customFormat="1" ht="9" customHeight="1" x14ac:dyDescent="0.25">
      <c r="A103" s="60"/>
      <c r="B103" s="61"/>
      <c r="C103" s="62"/>
      <c r="D103" s="62"/>
      <c r="E103" s="14"/>
    </row>
    <row r="104" spans="1:5" s="3" customFormat="1" x14ac:dyDescent="0.25">
      <c r="A104" s="231" t="s">
        <v>48</v>
      </c>
      <c r="B104" s="232">
        <v>3326</v>
      </c>
      <c r="C104" s="503" t="s">
        <v>230</v>
      </c>
      <c r="D104" s="503"/>
      <c r="E104" s="503"/>
    </row>
    <row r="105" spans="1:5" s="4" customFormat="1" ht="27.95" customHeight="1" x14ac:dyDescent="0.25">
      <c r="A105" s="53"/>
      <c r="B105" s="226" t="s">
        <v>217</v>
      </c>
      <c r="C105" s="227">
        <v>2321</v>
      </c>
      <c r="D105" s="504" t="s">
        <v>232</v>
      </c>
      <c r="E105" s="504"/>
    </row>
    <row r="106" spans="1:5" s="2" customFormat="1" ht="9" customHeight="1" x14ac:dyDescent="0.25">
      <c r="A106" s="60"/>
      <c r="B106" s="64"/>
      <c r="C106" s="65"/>
      <c r="D106" s="13"/>
      <c r="E106" s="13"/>
    </row>
    <row r="107" spans="1:5" s="2" customFormat="1" ht="9" customHeight="1" x14ac:dyDescent="0.25">
      <c r="A107" s="60"/>
      <c r="B107" s="64"/>
      <c r="C107" s="65"/>
      <c r="D107" s="13"/>
      <c r="E107" s="13"/>
    </row>
    <row r="108" spans="1:5" s="4" customFormat="1" ht="15.75" x14ac:dyDescent="0.25">
      <c r="A108" s="17" t="s">
        <v>66</v>
      </c>
      <c r="B108" s="54"/>
      <c r="C108" s="145"/>
      <c r="D108" s="145"/>
      <c r="E108" s="7"/>
    </row>
    <row r="109" spans="1:5" s="4" customFormat="1" x14ac:dyDescent="0.25">
      <c r="A109" s="53" t="s">
        <v>48</v>
      </c>
      <c r="B109" s="229">
        <v>3539</v>
      </c>
      <c r="C109" s="498" t="s">
        <v>67</v>
      </c>
      <c r="D109" s="498"/>
      <c r="E109" s="498"/>
    </row>
    <row r="110" spans="1:5" s="4" customFormat="1" ht="39.950000000000003" customHeight="1" x14ac:dyDescent="0.25">
      <c r="A110" s="53"/>
      <c r="B110" s="224" t="s">
        <v>216</v>
      </c>
      <c r="C110" s="225">
        <v>2111</v>
      </c>
      <c r="D110" s="500" t="s">
        <v>293</v>
      </c>
      <c r="E110" s="500"/>
    </row>
    <row r="111" spans="1:5" s="4" customFormat="1" x14ac:dyDescent="0.25">
      <c r="A111" s="53"/>
      <c r="B111" s="224" t="s">
        <v>216</v>
      </c>
      <c r="C111" s="225">
        <v>2132</v>
      </c>
      <c r="D111" s="500" t="s">
        <v>249</v>
      </c>
      <c r="E111" s="500"/>
    </row>
    <row r="112" spans="1:5" s="4" customFormat="1" ht="15" customHeight="1" x14ac:dyDescent="0.25">
      <c r="A112" s="53"/>
      <c r="B112" s="224" t="s">
        <v>216</v>
      </c>
      <c r="C112" s="225">
        <v>2133</v>
      </c>
      <c r="D112" s="500" t="s">
        <v>250</v>
      </c>
      <c r="E112" s="500"/>
    </row>
    <row r="113" spans="1:5" s="2" customFormat="1" ht="9" customHeight="1" x14ac:dyDescent="0.25">
      <c r="A113" s="60"/>
      <c r="B113" s="64"/>
      <c r="C113" s="65"/>
      <c r="D113" s="62"/>
      <c r="E113" s="14"/>
    </row>
    <row r="114" spans="1:5" s="2" customFormat="1" ht="9" customHeight="1" x14ac:dyDescent="0.25">
      <c r="A114" s="60"/>
      <c r="B114" s="64"/>
      <c r="C114" s="65"/>
      <c r="D114" s="62"/>
      <c r="E114" s="14"/>
    </row>
    <row r="115" spans="1:5" s="4" customFormat="1" ht="15.75" x14ac:dyDescent="0.25">
      <c r="A115" s="17" t="s">
        <v>15</v>
      </c>
      <c r="B115" s="54"/>
      <c r="C115" s="145"/>
      <c r="D115" s="145"/>
      <c r="E115" s="7"/>
    </row>
    <row r="116" spans="1:5" s="4" customFormat="1" x14ac:dyDescent="0.25">
      <c r="A116" s="53" t="s">
        <v>48</v>
      </c>
      <c r="B116" s="229">
        <v>3612</v>
      </c>
      <c r="C116" s="498" t="s">
        <v>114</v>
      </c>
      <c r="D116" s="498"/>
      <c r="E116" s="498"/>
    </row>
    <row r="117" spans="1:5" s="4" customFormat="1" ht="39.950000000000003" customHeight="1" x14ac:dyDescent="0.25">
      <c r="A117" s="53"/>
      <c r="B117" s="224" t="s">
        <v>216</v>
      </c>
      <c r="C117" s="225">
        <v>2111</v>
      </c>
      <c r="D117" s="500" t="s">
        <v>251</v>
      </c>
      <c r="E117" s="500"/>
    </row>
    <row r="118" spans="1:5" s="4" customFormat="1" ht="15" customHeight="1" x14ac:dyDescent="0.25">
      <c r="A118" s="53"/>
      <c r="B118" s="224" t="s">
        <v>216</v>
      </c>
      <c r="C118" s="225">
        <v>2132</v>
      </c>
      <c r="D118" s="500" t="s">
        <v>253</v>
      </c>
      <c r="E118" s="500"/>
    </row>
    <row r="119" spans="1:5" s="4" customFormat="1" ht="27.95" customHeight="1" x14ac:dyDescent="0.25">
      <c r="A119" s="53"/>
      <c r="B119" s="226" t="s">
        <v>217</v>
      </c>
      <c r="C119" s="227">
        <v>2310</v>
      </c>
      <c r="D119" s="494" t="s">
        <v>294</v>
      </c>
      <c r="E119" s="494"/>
    </row>
    <row r="120" spans="1:5" s="4" customFormat="1" ht="27.95" customHeight="1" x14ac:dyDescent="0.25">
      <c r="A120" s="53"/>
      <c r="B120" s="226" t="s">
        <v>217</v>
      </c>
      <c r="C120" s="227">
        <v>2212</v>
      </c>
      <c r="D120" s="495" t="s">
        <v>252</v>
      </c>
      <c r="E120" s="495"/>
    </row>
    <row r="121" spans="1:5" s="4" customFormat="1" ht="27.95" customHeight="1" x14ac:dyDescent="0.25">
      <c r="A121" s="53"/>
      <c r="B121" s="224" t="s">
        <v>216</v>
      </c>
      <c r="C121" s="225">
        <v>2324</v>
      </c>
      <c r="D121" s="500" t="s">
        <v>254</v>
      </c>
      <c r="E121" s="500"/>
    </row>
    <row r="122" spans="1:5" s="4" customFormat="1" ht="27.95" customHeight="1" x14ac:dyDescent="0.25">
      <c r="A122" s="53"/>
      <c r="B122" s="224"/>
      <c r="C122" s="225"/>
      <c r="D122" s="145"/>
      <c r="E122" s="145"/>
    </row>
    <row r="123" spans="1:5" s="4" customFormat="1" ht="27.95" customHeight="1" x14ac:dyDescent="0.25">
      <c r="A123" s="53"/>
      <c r="B123" s="224"/>
      <c r="C123" s="225"/>
      <c r="D123" s="145"/>
      <c r="E123" s="145"/>
    </row>
    <row r="124" spans="1:5" s="4" customFormat="1" ht="27.95" customHeight="1" x14ac:dyDescent="0.25">
      <c r="A124" s="53"/>
      <c r="B124" s="224"/>
      <c r="C124" s="225"/>
      <c r="D124" s="145"/>
      <c r="E124" s="145"/>
    </row>
    <row r="125" spans="1:5" s="129" customFormat="1" ht="20.25" x14ac:dyDescent="0.25">
      <c r="A125" s="51" t="s">
        <v>43</v>
      </c>
      <c r="B125" s="52"/>
      <c r="C125" s="52"/>
      <c r="D125" s="52"/>
      <c r="E125" s="7"/>
    </row>
    <row r="126" spans="1:5" s="129" customFormat="1" ht="16.899999999999999" customHeight="1" x14ac:dyDescent="0.25">
      <c r="A126" s="53"/>
      <c r="B126" s="52"/>
      <c r="C126" s="54"/>
      <c r="D126" s="54"/>
      <c r="E126" s="7"/>
    </row>
    <row r="127" spans="1:5" s="4" customFormat="1" ht="15.75" x14ac:dyDescent="0.25">
      <c r="A127" s="17" t="s">
        <v>16</v>
      </c>
      <c r="B127" s="54"/>
      <c r="C127" s="145"/>
      <c r="D127" s="145"/>
      <c r="E127" s="7"/>
    </row>
    <row r="128" spans="1:5" s="4" customFormat="1" x14ac:dyDescent="0.25">
      <c r="A128" s="53" t="s">
        <v>48</v>
      </c>
      <c r="B128" s="229">
        <v>3613</v>
      </c>
      <c r="C128" s="498" t="s">
        <v>115</v>
      </c>
      <c r="D128" s="498"/>
      <c r="E128" s="498"/>
    </row>
    <row r="129" spans="1:5" s="4" customFormat="1" ht="39.950000000000003" customHeight="1" x14ac:dyDescent="0.25">
      <c r="A129" s="53"/>
      <c r="B129" s="224" t="s">
        <v>216</v>
      </c>
      <c r="C129" s="225">
        <v>2111</v>
      </c>
      <c r="D129" s="500" t="s">
        <v>233</v>
      </c>
      <c r="E129" s="500"/>
    </row>
    <row r="130" spans="1:5" s="4" customFormat="1" ht="27.95" customHeight="1" x14ac:dyDescent="0.25">
      <c r="A130" s="53"/>
      <c r="B130" s="224" t="s">
        <v>216</v>
      </c>
      <c r="C130" s="225">
        <v>2132</v>
      </c>
      <c r="D130" s="500" t="s">
        <v>234</v>
      </c>
      <c r="E130" s="500"/>
    </row>
    <row r="131" spans="1:5" s="4" customFormat="1" ht="15" customHeight="1" x14ac:dyDescent="0.25">
      <c r="A131" s="53"/>
      <c r="B131" s="224" t="s">
        <v>216</v>
      </c>
      <c r="C131" s="225">
        <v>2133</v>
      </c>
      <c r="D131" s="500" t="s">
        <v>235</v>
      </c>
      <c r="E131" s="500"/>
    </row>
    <row r="132" spans="1:5" s="3" customFormat="1" ht="15" customHeight="1" x14ac:dyDescent="0.25">
      <c r="A132" s="53"/>
      <c r="B132" s="224" t="s">
        <v>216</v>
      </c>
      <c r="C132" s="225">
        <v>2212</v>
      </c>
      <c r="D132" s="500" t="s">
        <v>236</v>
      </c>
      <c r="E132" s="500"/>
    </row>
    <row r="133" spans="1:5" s="4" customFormat="1" ht="27.95" customHeight="1" x14ac:dyDescent="0.25">
      <c r="A133" s="53"/>
      <c r="B133" s="226" t="s">
        <v>217</v>
      </c>
      <c r="C133" s="227">
        <v>2322</v>
      </c>
      <c r="D133" s="495" t="s">
        <v>237</v>
      </c>
      <c r="E133" s="495"/>
    </row>
    <row r="134" spans="1:5" s="2" customFormat="1" ht="9" customHeight="1" x14ac:dyDescent="0.25">
      <c r="A134" s="60"/>
      <c r="B134" s="64"/>
      <c r="C134" s="65"/>
      <c r="D134" s="62"/>
      <c r="E134" s="14"/>
    </row>
    <row r="135" spans="1:5" s="2" customFormat="1" ht="9" customHeight="1" x14ac:dyDescent="0.25">
      <c r="A135" s="60"/>
      <c r="B135" s="64"/>
      <c r="C135" s="65"/>
      <c r="D135" s="62"/>
      <c r="E135" s="14"/>
    </row>
    <row r="136" spans="1:5" s="4" customFormat="1" ht="15.75" x14ac:dyDescent="0.25">
      <c r="A136" s="17" t="s">
        <v>68</v>
      </c>
      <c r="B136" s="54"/>
      <c r="C136" s="145"/>
      <c r="D136" s="145"/>
      <c r="E136" s="7"/>
    </row>
    <row r="137" spans="1:5" s="4" customFormat="1" x14ac:dyDescent="0.25">
      <c r="A137" s="53" t="s">
        <v>48</v>
      </c>
      <c r="B137" s="229">
        <v>3632</v>
      </c>
      <c r="C137" s="498" t="s">
        <v>69</v>
      </c>
      <c r="D137" s="498"/>
      <c r="E137" s="498"/>
    </row>
    <row r="138" spans="1:5" s="4" customFormat="1" ht="15" customHeight="1" x14ac:dyDescent="0.25">
      <c r="A138" s="53"/>
      <c r="B138" s="224" t="s">
        <v>216</v>
      </c>
      <c r="C138" s="225">
        <v>2111</v>
      </c>
      <c r="D138" s="492" t="s">
        <v>265</v>
      </c>
      <c r="E138" s="492"/>
    </row>
    <row r="139" spans="1:5" s="2" customFormat="1" ht="9" customHeight="1" x14ac:dyDescent="0.25">
      <c r="A139" s="60"/>
      <c r="B139" s="61"/>
      <c r="C139" s="62"/>
      <c r="D139" s="66"/>
      <c r="E139" s="15"/>
    </row>
    <row r="140" spans="1:5" s="4" customFormat="1" x14ac:dyDescent="0.25">
      <c r="A140" s="53" t="s">
        <v>48</v>
      </c>
      <c r="B140" s="229">
        <v>3633</v>
      </c>
      <c r="C140" s="498" t="s">
        <v>18</v>
      </c>
      <c r="D140" s="498"/>
      <c r="E140" s="498"/>
    </row>
    <row r="141" spans="1:5" s="4" customFormat="1" ht="27" customHeight="1" x14ac:dyDescent="0.25">
      <c r="A141" s="53"/>
      <c r="B141" s="224" t="s">
        <v>216</v>
      </c>
      <c r="C141" s="225">
        <v>2133</v>
      </c>
      <c r="D141" s="500" t="s">
        <v>255</v>
      </c>
      <c r="E141" s="500"/>
    </row>
    <row r="142" spans="1:5" s="2" customFormat="1" ht="9" customHeight="1" x14ac:dyDescent="0.25">
      <c r="A142" s="60"/>
      <c r="B142" s="61"/>
      <c r="C142" s="62"/>
      <c r="D142" s="144"/>
      <c r="E142" s="144"/>
    </row>
    <row r="143" spans="1:5" s="4" customFormat="1" x14ac:dyDescent="0.25">
      <c r="A143" s="53" t="s">
        <v>48</v>
      </c>
      <c r="B143" s="229">
        <v>3639</v>
      </c>
      <c r="C143" s="498" t="s">
        <v>70</v>
      </c>
      <c r="D143" s="498"/>
      <c r="E143" s="498"/>
    </row>
    <row r="144" spans="1:5" s="4" customFormat="1" x14ac:dyDescent="0.25">
      <c r="A144" s="53"/>
      <c r="B144" s="224" t="s">
        <v>216</v>
      </c>
      <c r="C144" s="225">
        <v>2111</v>
      </c>
      <c r="D144" s="500" t="s">
        <v>71</v>
      </c>
      <c r="E144" s="500"/>
    </row>
    <row r="145" spans="1:5" s="4" customFormat="1" ht="25.9" customHeight="1" x14ac:dyDescent="0.25">
      <c r="A145" s="53"/>
      <c r="B145" s="224" t="s">
        <v>216</v>
      </c>
      <c r="C145" s="225">
        <v>2119</v>
      </c>
      <c r="D145" s="500" t="s">
        <v>257</v>
      </c>
      <c r="E145" s="500"/>
    </row>
    <row r="146" spans="1:5" s="4" customFormat="1" x14ac:dyDescent="0.25">
      <c r="A146" s="53"/>
      <c r="B146" s="224" t="s">
        <v>216</v>
      </c>
      <c r="C146" s="225">
        <v>2131</v>
      </c>
      <c r="D146" s="500" t="s">
        <v>152</v>
      </c>
      <c r="E146" s="500"/>
    </row>
    <row r="147" spans="1:5" s="4" customFormat="1" ht="27.95" customHeight="1" x14ac:dyDescent="0.25">
      <c r="A147" s="53"/>
      <c r="B147" s="224" t="s">
        <v>216</v>
      </c>
      <c r="C147" s="225">
        <v>2132</v>
      </c>
      <c r="D147" s="500" t="s">
        <v>153</v>
      </c>
      <c r="E147" s="500"/>
    </row>
    <row r="148" spans="1:5" s="4" customFormat="1" ht="14.45" customHeight="1" x14ac:dyDescent="0.25">
      <c r="A148" s="53"/>
      <c r="B148" s="224" t="s">
        <v>216</v>
      </c>
      <c r="C148" s="225">
        <v>2133</v>
      </c>
      <c r="D148" s="500" t="s">
        <v>154</v>
      </c>
      <c r="E148" s="500"/>
    </row>
    <row r="149" spans="1:5" s="4" customFormat="1" ht="52.9" customHeight="1" x14ac:dyDescent="0.25">
      <c r="A149" s="53"/>
      <c r="B149" s="224" t="s">
        <v>216</v>
      </c>
      <c r="C149" s="225">
        <v>2324</v>
      </c>
      <c r="D149" s="500" t="s">
        <v>296</v>
      </c>
      <c r="E149" s="500"/>
    </row>
    <row r="150" spans="1:5" s="4" customFormat="1" ht="27.95" customHeight="1" x14ac:dyDescent="0.25">
      <c r="A150" s="60"/>
      <c r="B150" s="226" t="s">
        <v>217</v>
      </c>
      <c r="C150" s="227">
        <v>2329</v>
      </c>
      <c r="D150" s="495" t="s">
        <v>258</v>
      </c>
      <c r="E150" s="495"/>
    </row>
    <row r="151" spans="1:5" s="4" customFormat="1" x14ac:dyDescent="0.25">
      <c r="A151" s="53"/>
      <c r="B151" s="224" t="s">
        <v>216</v>
      </c>
      <c r="C151" s="225">
        <v>3111</v>
      </c>
      <c r="D151" s="500" t="s">
        <v>72</v>
      </c>
      <c r="E151" s="500"/>
    </row>
    <row r="152" spans="1:5" s="4" customFormat="1" ht="9" customHeight="1" x14ac:dyDescent="0.25">
      <c r="A152" s="60"/>
      <c r="B152" s="61"/>
      <c r="C152" s="62"/>
      <c r="D152" s="144"/>
      <c r="E152" s="144"/>
    </row>
    <row r="153" spans="1:5" s="4" customFormat="1" ht="9" customHeight="1" x14ac:dyDescent="0.25">
      <c r="A153" s="60"/>
      <c r="B153" s="61"/>
      <c r="C153" s="62"/>
      <c r="D153" s="144"/>
      <c r="E153" s="144"/>
    </row>
    <row r="154" spans="1:5" s="4" customFormat="1" ht="15.75" x14ac:dyDescent="0.25">
      <c r="A154" s="17" t="s">
        <v>73</v>
      </c>
      <c r="B154" s="54"/>
      <c r="C154" s="145"/>
      <c r="D154" s="145"/>
      <c r="E154" s="7"/>
    </row>
    <row r="155" spans="1:5" s="4" customFormat="1" x14ac:dyDescent="0.25">
      <c r="A155" s="53" t="s">
        <v>48</v>
      </c>
      <c r="B155" s="233">
        <v>3721</v>
      </c>
      <c r="C155" s="502" t="s">
        <v>155</v>
      </c>
      <c r="D155" s="502"/>
      <c r="E155" s="502"/>
    </row>
    <row r="156" spans="1:5" s="4" customFormat="1" ht="14.45" customHeight="1" x14ac:dyDescent="0.25">
      <c r="A156" s="53"/>
      <c r="B156" s="238" t="s">
        <v>216</v>
      </c>
      <c r="C156" s="53">
        <v>2111</v>
      </c>
      <c r="D156" s="501" t="s">
        <v>256</v>
      </c>
      <c r="E156" s="501"/>
    </row>
    <row r="157" spans="1:5" s="2" customFormat="1" ht="9" customHeight="1" x14ac:dyDescent="0.25">
      <c r="A157" s="58"/>
      <c r="B157" s="59"/>
      <c r="C157" s="15"/>
      <c r="D157" s="15"/>
      <c r="E157" s="11"/>
    </row>
    <row r="158" spans="1:5" s="4" customFormat="1" x14ac:dyDescent="0.25">
      <c r="A158" s="53" t="s">
        <v>48</v>
      </c>
      <c r="B158" s="229">
        <v>3722</v>
      </c>
      <c r="C158" s="498" t="s">
        <v>74</v>
      </c>
      <c r="D158" s="498"/>
      <c r="E158" s="498"/>
    </row>
    <row r="159" spans="1:5" s="4" customFormat="1" ht="14.45" customHeight="1" x14ac:dyDescent="0.25">
      <c r="A159" s="60"/>
      <c r="B159" s="224" t="s">
        <v>216</v>
      </c>
      <c r="C159" s="225">
        <v>2111</v>
      </c>
      <c r="D159" s="500" t="s">
        <v>279</v>
      </c>
      <c r="E159" s="500"/>
    </row>
    <row r="160" spans="1:5" s="4" customFormat="1" x14ac:dyDescent="0.25">
      <c r="A160" s="53"/>
      <c r="B160" s="224" t="s">
        <v>216</v>
      </c>
      <c r="C160" s="225">
        <v>2112</v>
      </c>
      <c r="D160" s="500" t="s">
        <v>75</v>
      </c>
      <c r="E160" s="500"/>
    </row>
    <row r="161" spans="1:5" s="4" customFormat="1" ht="27.95" customHeight="1" x14ac:dyDescent="0.25">
      <c r="A161" s="53"/>
      <c r="B161" s="224" t="s">
        <v>216</v>
      </c>
      <c r="C161" s="225">
        <v>2324</v>
      </c>
      <c r="D161" s="500" t="s">
        <v>295</v>
      </c>
      <c r="E161" s="500"/>
    </row>
    <row r="162" spans="1:5" s="2" customFormat="1" ht="9" customHeight="1" x14ac:dyDescent="0.25">
      <c r="A162" s="60"/>
      <c r="B162" s="61"/>
      <c r="C162" s="62"/>
      <c r="D162" s="144"/>
      <c r="E162" s="144"/>
    </row>
    <row r="163" spans="1:5" s="4" customFormat="1" x14ac:dyDescent="0.25">
      <c r="A163" s="231" t="s">
        <v>48</v>
      </c>
      <c r="B163" s="232">
        <v>3724</v>
      </c>
      <c r="C163" s="503" t="s">
        <v>22</v>
      </c>
      <c r="D163" s="503"/>
      <c r="E163" s="503"/>
    </row>
    <row r="164" spans="1:5" s="4" customFormat="1" ht="27.95" customHeight="1" x14ac:dyDescent="0.25">
      <c r="A164" s="53"/>
      <c r="B164" s="226" t="s">
        <v>217</v>
      </c>
      <c r="C164" s="227">
        <v>2111</v>
      </c>
      <c r="D164" s="494" t="s">
        <v>259</v>
      </c>
      <c r="E164" s="494"/>
    </row>
    <row r="165" spans="1:5" s="2" customFormat="1" ht="9" customHeight="1" x14ac:dyDescent="0.25">
      <c r="A165" s="60"/>
      <c r="B165" s="14"/>
      <c r="C165" s="62"/>
      <c r="D165" s="62"/>
      <c r="E165" s="14"/>
    </row>
    <row r="166" spans="1:5" s="129" customFormat="1" ht="20.25" x14ac:dyDescent="0.25">
      <c r="A166" s="51" t="s">
        <v>43</v>
      </c>
      <c r="B166" s="52"/>
      <c r="C166" s="52"/>
      <c r="D166" s="52"/>
      <c r="E166" s="7"/>
    </row>
    <row r="167" spans="1:5" s="129" customFormat="1" ht="16.899999999999999" customHeight="1" x14ac:dyDescent="0.25">
      <c r="A167" s="53"/>
      <c r="B167" s="52"/>
      <c r="C167" s="54"/>
      <c r="D167" s="54"/>
      <c r="E167" s="7"/>
    </row>
    <row r="168" spans="1:5" s="4" customFormat="1" ht="15.75" x14ac:dyDescent="0.25">
      <c r="A168" s="17" t="s">
        <v>73</v>
      </c>
      <c r="B168" s="54"/>
      <c r="C168" s="145"/>
      <c r="D168" s="145"/>
      <c r="E168" s="7"/>
    </row>
    <row r="169" spans="1:5" s="4" customFormat="1" x14ac:dyDescent="0.25">
      <c r="A169" s="53" t="s">
        <v>48</v>
      </c>
      <c r="B169" s="229">
        <v>3725</v>
      </c>
      <c r="C169" s="498" t="s">
        <v>23</v>
      </c>
      <c r="D169" s="498"/>
      <c r="E169" s="498"/>
    </row>
    <row r="170" spans="1:5" s="4" customFormat="1" ht="14.45" customHeight="1" x14ac:dyDescent="0.25">
      <c r="A170" s="53"/>
      <c r="B170" s="224" t="s">
        <v>216</v>
      </c>
      <c r="C170" s="225">
        <v>2111</v>
      </c>
      <c r="D170" s="492" t="s">
        <v>278</v>
      </c>
      <c r="E170" s="492"/>
    </row>
    <row r="171" spans="1:5" s="4" customFormat="1" ht="14.45" customHeight="1" x14ac:dyDescent="0.25">
      <c r="A171" s="53"/>
      <c r="B171" s="224" t="s">
        <v>216</v>
      </c>
      <c r="C171" s="225">
        <v>2324</v>
      </c>
      <c r="D171" s="492" t="s">
        <v>202</v>
      </c>
      <c r="E171" s="492"/>
    </row>
    <row r="172" spans="1:5" s="2" customFormat="1" ht="9" customHeight="1" x14ac:dyDescent="0.25">
      <c r="A172" s="60"/>
      <c r="B172" s="61"/>
      <c r="C172" s="62"/>
      <c r="D172" s="144"/>
      <c r="E172" s="144"/>
    </row>
    <row r="173" spans="1:5" s="4" customFormat="1" x14ac:dyDescent="0.25">
      <c r="A173" s="53" t="s">
        <v>48</v>
      </c>
      <c r="B173" s="229">
        <v>3729</v>
      </c>
      <c r="C173" s="498" t="s">
        <v>24</v>
      </c>
      <c r="D173" s="498"/>
      <c r="E173" s="498"/>
    </row>
    <row r="174" spans="1:5" s="4" customFormat="1" x14ac:dyDescent="0.25">
      <c r="A174" s="53"/>
      <c r="B174" s="224" t="s">
        <v>216</v>
      </c>
      <c r="C174" s="225">
        <v>2111</v>
      </c>
      <c r="D174" s="492" t="s">
        <v>76</v>
      </c>
      <c r="E174" s="492"/>
    </row>
    <row r="175" spans="1:5" s="4" customFormat="1" ht="9" customHeight="1" x14ac:dyDescent="0.25">
      <c r="A175" s="60"/>
      <c r="B175" s="61"/>
      <c r="C175" s="62"/>
      <c r="D175" s="144"/>
      <c r="E175" s="144"/>
    </row>
    <row r="176" spans="1:5" s="4" customFormat="1" ht="9" customHeight="1" x14ac:dyDescent="0.25">
      <c r="A176" s="60"/>
      <c r="B176" s="61"/>
      <c r="C176" s="62"/>
      <c r="D176" s="144"/>
      <c r="E176" s="144"/>
    </row>
    <row r="177" spans="1:5" s="259" customFormat="1" ht="15.75" x14ac:dyDescent="0.25">
      <c r="A177" s="260" t="s">
        <v>214</v>
      </c>
      <c r="B177" s="261"/>
      <c r="C177" s="262"/>
      <c r="D177" s="262"/>
      <c r="E177" s="263"/>
    </row>
    <row r="178" spans="1:5" s="259" customFormat="1" x14ac:dyDescent="0.25">
      <c r="A178" s="231" t="s">
        <v>48</v>
      </c>
      <c r="B178" s="232">
        <v>3900</v>
      </c>
      <c r="C178" s="503" t="s">
        <v>297</v>
      </c>
      <c r="D178" s="503"/>
      <c r="E178" s="503"/>
    </row>
    <row r="179" spans="1:5" s="4" customFormat="1" ht="27.95" customHeight="1" x14ac:dyDescent="0.25">
      <c r="A179" s="53"/>
      <c r="B179" s="226" t="s">
        <v>217</v>
      </c>
      <c r="C179" s="227">
        <v>2321</v>
      </c>
      <c r="D179" s="494" t="s">
        <v>298</v>
      </c>
      <c r="E179" s="494"/>
    </row>
    <row r="180" spans="1:5" s="4" customFormat="1" ht="9" customHeight="1" x14ac:dyDescent="0.25">
      <c r="A180" s="53"/>
      <c r="B180" s="224"/>
      <c r="C180" s="225"/>
      <c r="D180" s="228"/>
      <c r="E180" s="228"/>
    </row>
    <row r="181" spans="1:5" s="4" customFormat="1" ht="9" customHeight="1" x14ac:dyDescent="0.25">
      <c r="A181" s="60"/>
      <c r="B181" s="61"/>
      <c r="C181" s="62"/>
      <c r="D181" s="144"/>
      <c r="E181" s="144"/>
    </row>
    <row r="182" spans="1:5" s="4" customFormat="1" ht="15.75" x14ac:dyDescent="0.25">
      <c r="A182" s="17" t="s">
        <v>77</v>
      </c>
      <c r="B182" s="54"/>
      <c r="C182" s="145"/>
      <c r="D182" s="145"/>
      <c r="E182" s="7"/>
    </row>
    <row r="183" spans="1:5" s="4" customFormat="1" x14ac:dyDescent="0.25">
      <c r="A183" s="53" t="s">
        <v>48</v>
      </c>
      <c r="B183" s="223" t="s">
        <v>25</v>
      </c>
      <c r="C183" s="498" t="s">
        <v>78</v>
      </c>
      <c r="D183" s="498"/>
      <c r="E183" s="498"/>
    </row>
    <row r="184" spans="1:5" s="4" customFormat="1" ht="52.9" customHeight="1" x14ac:dyDescent="0.25">
      <c r="A184" s="53"/>
      <c r="B184" s="224" t="s">
        <v>216</v>
      </c>
      <c r="C184" s="225">
        <v>2322</v>
      </c>
      <c r="D184" s="499" t="s">
        <v>244</v>
      </c>
      <c r="E184" s="499"/>
    </row>
    <row r="185" spans="1:5" s="4" customFormat="1" ht="9" customHeight="1" x14ac:dyDescent="0.25">
      <c r="A185" s="60"/>
      <c r="B185" s="61"/>
      <c r="C185" s="62"/>
      <c r="D185" s="144"/>
      <c r="E185" s="144"/>
    </row>
    <row r="186" spans="1:5" s="4" customFormat="1" ht="9" customHeight="1" x14ac:dyDescent="0.25">
      <c r="A186" s="60"/>
      <c r="B186" s="61"/>
      <c r="C186" s="62"/>
      <c r="D186" s="144"/>
      <c r="E186" s="144"/>
    </row>
    <row r="187" spans="1:5" s="4" customFormat="1" ht="15.75" x14ac:dyDescent="0.25">
      <c r="A187" s="17" t="s">
        <v>79</v>
      </c>
      <c r="B187" s="54"/>
      <c r="C187" s="145"/>
      <c r="D187" s="145"/>
      <c r="E187" s="7"/>
    </row>
    <row r="188" spans="1:5" s="4" customFormat="1" x14ac:dyDescent="0.25">
      <c r="A188" s="53" t="s">
        <v>48</v>
      </c>
      <c r="B188" s="229">
        <v>6171</v>
      </c>
      <c r="C188" s="498" t="s">
        <v>80</v>
      </c>
      <c r="D188" s="498"/>
      <c r="E188" s="498"/>
    </row>
    <row r="189" spans="1:5" s="4" customFormat="1" ht="27.95" customHeight="1" x14ac:dyDescent="0.25">
      <c r="A189" s="53"/>
      <c r="B189" s="224" t="s">
        <v>216</v>
      </c>
      <c r="C189" s="225">
        <v>2111</v>
      </c>
      <c r="D189" s="500" t="s">
        <v>156</v>
      </c>
      <c r="E189" s="500"/>
    </row>
    <row r="190" spans="1:5" s="4" customFormat="1" ht="27.95" customHeight="1" x14ac:dyDescent="0.25">
      <c r="A190" s="53"/>
      <c r="B190" s="226" t="s">
        <v>217</v>
      </c>
      <c r="C190" s="227">
        <v>2322</v>
      </c>
      <c r="D190" s="495" t="s">
        <v>261</v>
      </c>
      <c r="E190" s="495"/>
    </row>
    <row r="191" spans="1:5" s="3" customFormat="1" ht="27.6" customHeight="1" x14ac:dyDescent="0.25">
      <c r="A191" s="53"/>
      <c r="B191" s="226" t="s">
        <v>217</v>
      </c>
      <c r="C191" s="227">
        <v>2324</v>
      </c>
      <c r="D191" s="495" t="s">
        <v>260</v>
      </c>
      <c r="E191" s="495"/>
    </row>
    <row r="192" spans="1:5" s="4" customFormat="1" ht="9" customHeight="1" x14ac:dyDescent="0.25">
      <c r="A192" s="60"/>
      <c r="B192" s="61"/>
      <c r="C192" s="62"/>
      <c r="D192" s="144"/>
      <c r="E192" s="144"/>
    </row>
    <row r="193" spans="1:5" s="4" customFormat="1" ht="9" customHeight="1" x14ac:dyDescent="0.25">
      <c r="A193" s="60"/>
      <c r="B193" s="61"/>
      <c r="C193" s="62"/>
      <c r="D193" s="144"/>
      <c r="E193" s="144"/>
    </row>
    <row r="194" spans="1:5" s="6" customFormat="1" ht="15.75" x14ac:dyDescent="0.25">
      <c r="A194" s="17" t="s">
        <v>81</v>
      </c>
      <c r="B194" s="56"/>
      <c r="C194" s="239"/>
      <c r="D194" s="239"/>
      <c r="E194" s="17"/>
    </row>
    <row r="195" spans="1:5" s="6" customFormat="1" x14ac:dyDescent="0.25">
      <c r="A195" s="53" t="s">
        <v>48</v>
      </c>
      <c r="B195" s="229">
        <v>6310</v>
      </c>
      <c r="C195" s="498" t="s">
        <v>28</v>
      </c>
      <c r="D195" s="498"/>
      <c r="E195" s="498"/>
    </row>
    <row r="196" spans="1:5" s="4" customFormat="1" x14ac:dyDescent="0.25">
      <c r="A196" s="53"/>
      <c r="B196" s="224" t="s">
        <v>216</v>
      </c>
      <c r="C196" s="225">
        <v>2141</v>
      </c>
      <c r="D196" s="496" t="s">
        <v>199</v>
      </c>
      <c r="E196" s="496"/>
    </row>
    <row r="197" spans="1:5" s="4" customFormat="1" ht="15" customHeight="1" x14ac:dyDescent="0.25">
      <c r="A197" s="53"/>
      <c r="B197" s="224" t="s">
        <v>216</v>
      </c>
      <c r="C197" s="225">
        <v>2141</v>
      </c>
      <c r="D197" s="492" t="s">
        <v>198</v>
      </c>
      <c r="E197" s="492"/>
    </row>
    <row r="198" spans="1:5" s="2" customFormat="1" ht="9" customHeight="1" x14ac:dyDescent="0.25">
      <c r="A198" s="60"/>
      <c r="B198" s="61"/>
      <c r="C198" s="62"/>
      <c r="D198" s="144"/>
      <c r="E198" s="144"/>
    </row>
    <row r="199" spans="1:5" s="4" customFormat="1" x14ac:dyDescent="0.25">
      <c r="A199" s="53" t="s">
        <v>48</v>
      </c>
      <c r="B199" s="229">
        <v>6330</v>
      </c>
      <c r="C199" s="498" t="s">
        <v>158</v>
      </c>
      <c r="D199" s="498"/>
      <c r="E199" s="498"/>
    </row>
    <row r="200" spans="1:5" s="4" customFormat="1" ht="27.95" customHeight="1" x14ac:dyDescent="0.25">
      <c r="A200" s="53"/>
      <c r="B200" s="224" t="s">
        <v>216</v>
      </c>
      <c r="C200" s="225">
        <v>4134</v>
      </c>
      <c r="D200" s="492" t="s">
        <v>187</v>
      </c>
      <c r="E200" s="492"/>
    </row>
    <row r="201" spans="1:5" s="4" customFormat="1" ht="27.95" customHeight="1" x14ac:dyDescent="0.25">
      <c r="A201" s="53"/>
      <c r="B201" s="224" t="s">
        <v>216</v>
      </c>
      <c r="C201" s="225">
        <v>4134</v>
      </c>
      <c r="D201" s="492" t="s">
        <v>86</v>
      </c>
      <c r="E201" s="492"/>
    </row>
    <row r="202" spans="1:5" s="2" customFormat="1" ht="9" customHeight="1" x14ac:dyDescent="0.25">
      <c r="A202" s="60"/>
      <c r="B202" s="61"/>
      <c r="C202" s="62"/>
      <c r="D202" s="144"/>
      <c r="E202" s="144"/>
    </row>
    <row r="203" spans="1:5" s="2" customFormat="1" ht="9" customHeight="1" x14ac:dyDescent="0.25">
      <c r="A203" s="60"/>
      <c r="B203" s="14"/>
      <c r="C203" s="62"/>
      <c r="D203" s="62"/>
      <c r="E203" s="14"/>
    </row>
    <row r="204" spans="1:5" s="4" customFormat="1" ht="18.75" x14ac:dyDescent="0.25">
      <c r="A204" s="52" t="s">
        <v>82</v>
      </c>
      <c r="B204" s="7"/>
      <c r="C204" s="7"/>
      <c r="D204" s="7"/>
      <c r="E204" s="7"/>
    </row>
    <row r="205" spans="1:5" s="4" customFormat="1" x14ac:dyDescent="0.25">
      <c r="A205" s="53"/>
      <c r="B205" s="224" t="s">
        <v>216</v>
      </c>
      <c r="C205" s="53">
        <v>8115</v>
      </c>
      <c r="D205" s="501" t="s">
        <v>83</v>
      </c>
      <c r="E205" s="501"/>
    </row>
    <row r="206" spans="1:5" s="71" customFormat="1" ht="13.9" customHeight="1" x14ac:dyDescent="0.25">
      <c r="A206" s="124"/>
      <c r="B206" s="125"/>
      <c r="C206" s="126"/>
      <c r="D206" s="16"/>
      <c r="E206" s="16"/>
    </row>
    <row r="207" spans="1:5" s="129" customFormat="1" ht="20.25" x14ac:dyDescent="0.25">
      <c r="A207" s="51" t="s">
        <v>194</v>
      </c>
      <c r="B207" s="52"/>
      <c r="C207" s="52"/>
      <c r="D207" s="52"/>
      <c r="E207" s="7"/>
    </row>
    <row r="208" spans="1:5" s="4" customFormat="1" ht="25.5" customHeight="1" x14ac:dyDescent="0.25">
      <c r="A208" s="501" t="s">
        <v>310</v>
      </c>
      <c r="B208" s="501"/>
      <c r="C208" s="501"/>
      <c r="D208" s="501"/>
      <c r="E208" s="501"/>
    </row>
    <row r="209" spans="1:5" s="4" customFormat="1" x14ac:dyDescent="0.25">
      <c r="A209" s="67" t="s">
        <v>84</v>
      </c>
      <c r="B209" s="67"/>
      <c r="C209" s="67"/>
      <c r="D209" s="67"/>
      <c r="E209" s="18"/>
    </row>
  </sheetData>
  <mergeCells count="124">
    <mergeCell ref="D34:E34"/>
    <mergeCell ref="D35:E35"/>
    <mergeCell ref="D132:E132"/>
    <mergeCell ref="D133:E133"/>
    <mergeCell ref="C42:E42"/>
    <mergeCell ref="C65:E65"/>
    <mergeCell ref="C68:E68"/>
    <mergeCell ref="D69:E69"/>
    <mergeCell ref="D70:E70"/>
    <mergeCell ref="D71:E71"/>
    <mergeCell ref="D72:E72"/>
    <mergeCell ref="D43:E43"/>
    <mergeCell ref="D51:E51"/>
    <mergeCell ref="C64:E64"/>
    <mergeCell ref="D101:E101"/>
    <mergeCell ref="D37:E37"/>
    <mergeCell ref="A38:E40"/>
    <mergeCell ref="C86:E86"/>
    <mergeCell ref="D87:E87"/>
    <mergeCell ref="C91:E91"/>
    <mergeCell ref="C76:E76"/>
    <mergeCell ref="D77:E77"/>
    <mergeCell ref="D78:E78"/>
    <mergeCell ref="D79:E79"/>
    <mergeCell ref="A3:B3"/>
    <mergeCell ref="C3:D3"/>
    <mergeCell ref="C16:E16"/>
    <mergeCell ref="D17:E17"/>
    <mergeCell ref="D18:E18"/>
    <mergeCell ref="D31:E31"/>
    <mergeCell ref="D32:E32"/>
    <mergeCell ref="D33:E33"/>
    <mergeCell ref="D29:E29"/>
    <mergeCell ref="D30:E30"/>
    <mergeCell ref="D26:E26"/>
    <mergeCell ref="D27:E27"/>
    <mergeCell ref="D28:E28"/>
    <mergeCell ref="D19:E19"/>
    <mergeCell ref="D20:E20"/>
    <mergeCell ref="D21:E21"/>
    <mergeCell ref="D22:E22"/>
    <mergeCell ref="D23:E23"/>
    <mergeCell ref="C25:E25"/>
    <mergeCell ref="A14:E14"/>
    <mergeCell ref="D60:G60"/>
    <mergeCell ref="D61:G61"/>
    <mergeCell ref="D62:G62"/>
    <mergeCell ref="D145:E145"/>
    <mergeCell ref="D99:E99"/>
    <mergeCell ref="D100:E100"/>
    <mergeCell ref="C83:E83"/>
    <mergeCell ref="D84:E84"/>
    <mergeCell ref="D92:E92"/>
    <mergeCell ref="D93:E93"/>
    <mergeCell ref="C95:E95"/>
    <mergeCell ref="D96:E96"/>
    <mergeCell ref="D97:E97"/>
    <mergeCell ref="D98:E98"/>
    <mergeCell ref="C178:E178"/>
    <mergeCell ref="C163:E163"/>
    <mergeCell ref="D102:E102"/>
    <mergeCell ref="D121:E121"/>
    <mergeCell ref="C128:E128"/>
    <mergeCell ref="D129:E129"/>
    <mergeCell ref="D141:E141"/>
    <mergeCell ref="C143:E143"/>
    <mergeCell ref="D120:E120"/>
    <mergeCell ref="C116:E116"/>
    <mergeCell ref="D117:E117"/>
    <mergeCell ref="D118:E118"/>
    <mergeCell ref="C104:E104"/>
    <mergeCell ref="D105:E105"/>
    <mergeCell ref="C109:E109"/>
    <mergeCell ref="D110:E110"/>
    <mergeCell ref="D111:E111"/>
    <mergeCell ref="D112:E112"/>
    <mergeCell ref="D130:E130"/>
    <mergeCell ref="D131:E131"/>
    <mergeCell ref="C137:E137"/>
    <mergeCell ref="D138:E138"/>
    <mergeCell ref="C140:E140"/>
    <mergeCell ref="D119:E119"/>
    <mergeCell ref="D149:E149"/>
    <mergeCell ref="D151:E151"/>
    <mergeCell ref="C155:E155"/>
    <mergeCell ref="D156:E156"/>
    <mergeCell ref="D150:E150"/>
    <mergeCell ref="D161:E161"/>
    <mergeCell ref="C158:E158"/>
    <mergeCell ref="D159:E159"/>
    <mergeCell ref="D160:E160"/>
    <mergeCell ref="D191:E191"/>
    <mergeCell ref="A208:E208"/>
    <mergeCell ref="D205:E205"/>
    <mergeCell ref="C195:E195"/>
    <mergeCell ref="D196:E196"/>
    <mergeCell ref="D197:E197"/>
    <mergeCell ref="C199:E199"/>
    <mergeCell ref="D200:E200"/>
    <mergeCell ref="D201:E201"/>
    <mergeCell ref="D179:E179"/>
    <mergeCell ref="D190:E190"/>
    <mergeCell ref="D55:E55"/>
    <mergeCell ref="D54:E54"/>
    <mergeCell ref="D52:E52"/>
    <mergeCell ref="D53:E53"/>
    <mergeCell ref="D59:E59"/>
    <mergeCell ref="D56:E56"/>
    <mergeCell ref="D57:E57"/>
    <mergeCell ref="D58:E58"/>
    <mergeCell ref="C183:E183"/>
    <mergeCell ref="D184:E184"/>
    <mergeCell ref="C188:E188"/>
    <mergeCell ref="D189:E189"/>
    <mergeCell ref="C169:E169"/>
    <mergeCell ref="D170:E170"/>
    <mergeCell ref="C173:E173"/>
    <mergeCell ref="D174:E174"/>
    <mergeCell ref="D171:E171"/>
    <mergeCell ref="D144:E144"/>
    <mergeCell ref="D146:E146"/>
    <mergeCell ref="D164:E164"/>
    <mergeCell ref="D147:E147"/>
    <mergeCell ref="D148:E148"/>
  </mergeCells>
  <pageMargins left="0.23622047244094491" right="0.23622047244094491" top="0.98425196850393704" bottom="0.74803149606299213" header="0.31496062992125984" footer="0.31496062992125984"/>
  <pageSetup paperSize="9" scale="98" fitToHeight="0" orientation="portrait" r:id="rId1"/>
  <headerFooter>
    <oddHeader>&amp;L&amp;"-,Tučné"&amp;14MĚSTO Štíty&amp;"-,Obyčejné"
&amp;"-,Tučné"&amp;8IČO: 00303453
DIČ: CZ00303453&amp;C&amp;"-,Tučné"&amp;14 SCHVÁLENÝ ROZPOČET&amp;RRok 2025</oddHeader>
    <oddFooter>&amp;C&amp;A&amp;R&amp;P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workbookViewId="0">
      <selection activeCell="I44" sqref="I44"/>
    </sheetView>
  </sheetViews>
  <sheetFormatPr defaultRowHeight="15" x14ac:dyDescent="0.25"/>
  <cols>
    <col min="1" max="2" width="6.7109375" style="116" customWidth="1"/>
    <col min="3" max="3" width="18" style="116" customWidth="1"/>
    <col min="4" max="4" width="25.28515625" style="116" customWidth="1"/>
    <col min="5" max="6" width="13.28515625" style="117" customWidth="1"/>
    <col min="7" max="7" width="15.7109375" style="118" customWidth="1"/>
    <col min="8" max="8" width="14.7109375" customWidth="1"/>
  </cols>
  <sheetData>
    <row r="1" spans="1:7" s="1" customFormat="1" ht="16.899999999999999" customHeight="1" thickBot="1" x14ac:dyDescent="0.3">
      <c r="A1" s="74" t="s">
        <v>32</v>
      </c>
      <c r="B1" s="75"/>
      <c r="C1" s="76"/>
      <c r="D1" s="77"/>
      <c r="E1" s="78"/>
      <c r="F1" s="79"/>
      <c r="G1" s="81"/>
    </row>
    <row r="2" spans="1:7" s="1" customFormat="1" ht="25.15" customHeight="1" thickBot="1" x14ac:dyDescent="0.3">
      <c r="A2" s="200" t="s">
        <v>160</v>
      </c>
      <c r="B2" s="535" t="s">
        <v>3</v>
      </c>
      <c r="C2" s="536"/>
      <c r="D2" s="201"/>
      <c r="E2" s="202" t="s">
        <v>196</v>
      </c>
      <c r="F2" s="202" t="s">
        <v>197</v>
      </c>
      <c r="G2" s="203" t="s">
        <v>209</v>
      </c>
    </row>
    <row r="3" spans="1:7" ht="14.45" customHeight="1" x14ac:dyDescent="0.25">
      <c r="A3" s="97" t="s">
        <v>161</v>
      </c>
      <c r="B3" s="537" t="s">
        <v>53</v>
      </c>
      <c r="C3" s="538"/>
      <c r="D3" s="98"/>
      <c r="E3" s="213">
        <v>5700000</v>
      </c>
      <c r="F3" s="213">
        <v>5497454.2000000002</v>
      </c>
      <c r="G3" s="255">
        <v>6000000</v>
      </c>
    </row>
    <row r="4" spans="1:7" ht="14.45" customHeight="1" x14ac:dyDescent="0.25">
      <c r="A4" s="99" t="s">
        <v>165</v>
      </c>
      <c r="B4" s="100" t="s">
        <v>166</v>
      </c>
      <c r="C4" s="101"/>
      <c r="D4" s="102"/>
      <c r="E4" s="214">
        <v>11000000</v>
      </c>
      <c r="F4" s="214">
        <v>10391342.16</v>
      </c>
      <c r="G4" s="256">
        <v>8000000</v>
      </c>
    </row>
    <row r="5" spans="1:7" ht="14.45" customHeight="1" x14ac:dyDescent="0.25">
      <c r="A5" s="99" t="s">
        <v>162</v>
      </c>
      <c r="B5" s="539" t="s">
        <v>163</v>
      </c>
      <c r="C5" s="540"/>
      <c r="D5" s="102"/>
      <c r="E5" s="214">
        <v>53000000</v>
      </c>
      <c r="F5" s="214">
        <v>52498924.479999997</v>
      </c>
      <c r="G5" s="256">
        <v>50000000</v>
      </c>
    </row>
    <row r="6" spans="1:7" ht="14.45" customHeight="1" x14ac:dyDescent="0.25">
      <c r="A6" s="99" t="s">
        <v>87</v>
      </c>
      <c r="B6" s="100" t="s">
        <v>190</v>
      </c>
      <c r="C6" s="103"/>
      <c r="D6" s="104"/>
      <c r="E6" s="214">
        <v>1300000</v>
      </c>
      <c r="F6" s="214">
        <v>1167755.48</v>
      </c>
      <c r="G6" s="256">
        <v>10000000</v>
      </c>
    </row>
    <row r="7" spans="1:7" ht="14.45" customHeight="1" thickBot="1" x14ac:dyDescent="0.3">
      <c r="A7" s="105" t="s">
        <v>184</v>
      </c>
      <c r="B7" s="106" t="s">
        <v>79</v>
      </c>
      <c r="C7" s="107"/>
      <c r="D7" s="108"/>
      <c r="E7" s="215">
        <v>21000000</v>
      </c>
      <c r="F7" s="215">
        <v>20438694.050000001</v>
      </c>
      <c r="G7" s="257">
        <v>22000000</v>
      </c>
    </row>
    <row r="8" spans="1:7" ht="16.5" customHeight="1" thickBot="1" x14ac:dyDescent="0.3">
      <c r="A8" s="525" t="s">
        <v>39</v>
      </c>
      <c r="B8" s="526"/>
      <c r="C8" s="526"/>
      <c r="D8" s="527"/>
      <c r="E8" s="205">
        <f>SUM(E3:E7)</f>
        <v>92000000</v>
      </c>
      <c r="F8" s="205">
        <f>SUM(F3:F7)</f>
        <v>89994170.370000005</v>
      </c>
      <c r="G8" s="109">
        <f>SUM(G3:G7)</f>
        <v>96000000</v>
      </c>
    </row>
    <row r="9" spans="1:7" ht="15.95" customHeight="1" x14ac:dyDescent="0.25">
      <c r="A9" s="542" t="s">
        <v>185</v>
      </c>
      <c r="B9" s="542"/>
      <c r="C9" s="542"/>
      <c r="D9" s="542"/>
      <c r="E9" s="208">
        <v>74000000</v>
      </c>
      <c r="F9" s="208">
        <v>72928387.609999999</v>
      </c>
      <c r="G9" s="258">
        <v>72000000</v>
      </c>
    </row>
    <row r="10" spans="1:7" ht="15.95" customHeight="1" thickBot="1" x14ac:dyDescent="0.3">
      <c r="A10" s="541" t="s">
        <v>186</v>
      </c>
      <c r="B10" s="541"/>
      <c r="C10" s="541"/>
      <c r="D10" s="541"/>
      <c r="E10" s="208">
        <v>18000000</v>
      </c>
      <c r="F10" s="208">
        <v>17065782.760000002</v>
      </c>
      <c r="G10" s="258">
        <v>24000000</v>
      </c>
    </row>
    <row r="11" spans="1:7" x14ac:dyDescent="0.25">
      <c r="A11" s="522" t="s">
        <v>191</v>
      </c>
      <c r="B11" s="522"/>
      <c r="C11" s="522"/>
      <c r="D11" s="522"/>
      <c r="E11" s="522"/>
      <c r="F11" s="522"/>
      <c r="G11" s="522"/>
    </row>
    <row r="12" spans="1:7" ht="12" customHeight="1" x14ac:dyDescent="0.25">
      <c r="A12" s="110"/>
      <c r="B12" s="110"/>
      <c r="C12" s="110"/>
      <c r="D12" s="110"/>
      <c r="E12" s="110"/>
      <c r="F12" s="110"/>
      <c r="G12" s="110"/>
    </row>
    <row r="13" spans="1:7" ht="19.5" thickBot="1" x14ac:dyDescent="0.3">
      <c r="A13" s="488" t="s">
        <v>82</v>
      </c>
      <c r="B13" s="488"/>
      <c r="C13" s="488"/>
      <c r="D13" s="488"/>
      <c r="E13" s="488"/>
      <c r="F13" s="488"/>
      <c r="G13" s="488"/>
    </row>
    <row r="14" spans="1:7" s="1" customFormat="1" ht="25.15" customHeight="1" thickBot="1" x14ac:dyDescent="0.3">
      <c r="A14" s="209" t="s">
        <v>1</v>
      </c>
      <c r="B14" s="210" t="s">
        <v>2</v>
      </c>
      <c r="C14" s="211" t="s">
        <v>3</v>
      </c>
      <c r="D14" s="212"/>
      <c r="E14" s="202" t="s">
        <v>196</v>
      </c>
      <c r="F14" s="202" t="s">
        <v>197</v>
      </c>
      <c r="G14" s="203" t="s">
        <v>209</v>
      </c>
    </row>
    <row r="15" spans="1:7" ht="15" customHeight="1" thickBot="1" x14ac:dyDescent="0.3">
      <c r="A15" s="206" t="s">
        <v>4</v>
      </c>
      <c r="B15" s="207" t="s">
        <v>116</v>
      </c>
      <c r="C15" s="523" t="s">
        <v>117</v>
      </c>
      <c r="D15" s="524"/>
      <c r="E15" s="204">
        <v>1736851.5</v>
      </c>
      <c r="F15" s="204">
        <v>1736851.5</v>
      </c>
      <c r="G15" s="112">
        <v>1601698.97</v>
      </c>
    </row>
    <row r="16" spans="1:7" ht="16.5" customHeight="1" thickBot="1" x14ac:dyDescent="0.3">
      <c r="A16" s="525" t="s">
        <v>164</v>
      </c>
      <c r="B16" s="526"/>
      <c r="C16" s="526"/>
      <c r="D16" s="527"/>
      <c r="E16" s="205">
        <f>SUM(E15)</f>
        <v>1736851.5</v>
      </c>
      <c r="F16" s="205">
        <f>SUM(F15)</f>
        <v>1736851.5</v>
      </c>
      <c r="G16" s="109">
        <f>SUM(G15)</f>
        <v>1601698.97</v>
      </c>
    </row>
    <row r="17" spans="1:7" ht="12" customHeight="1" thickBot="1" x14ac:dyDescent="0.3">
      <c r="A17" s="130"/>
      <c r="B17" s="130"/>
      <c r="C17" s="130"/>
      <c r="D17" s="130"/>
      <c r="E17" s="130"/>
      <c r="F17" s="130"/>
      <c r="G17" s="130"/>
    </row>
    <row r="18" spans="1:7" s="1" customFormat="1" ht="19.5" thickBot="1" x14ac:dyDescent="0.3">
      <c r="A18" s="488" t="s">
        <v>118</v>
      </c>
      <c r="B18" s="488"/>
      <c r="C18" s="488"/>
      <c r="D18" s="488"/>
      <c r="E18" s="488"/>
      <c r="F18" s="528">
        <f>SUM(G8+G16)</f>
        <v>97601698.969999999</v>
      </c>
      <c r="G18" s="529"/>
    </row>
    <row r="19" spans="1:7" s="50" customFormat="1" ht="15" customHeight="1" x14ac:dyDescent="0.25">
      <c r="A19" s="113"/>
      <c r="B19" s="113"/>
      <c r="C19" s="113"/>
      <c r="D19" s="113"/>
      <c r="E19" s="113"/>
      <c r="F19" s="114"/>
      <c r="G19" s="114"/>
    </row>
    <row r="20" spans="1:7" ht="15.75" x14ac:dyDescent="0.25">
      <c r="A20" s="115" t="s">
        <v>192</v>
      </c>
      <c r="B20" s="115"/>
    </row>
    <row r="21" spans="1:7" s="72" customFormat="1" ht="12" thickBot="1" x14ac:dyDescent="0.25">
      <c r="A21" s="119" t="s">
        <v>168</v>
      </c>
      <c r="B21" s="119"/>
      <c r="C21" s="119"/>
      <c r="D21" s="119"/>
      <c r="E21" s="120"/>
      <c r="F21" s="120"/>
      <c r="G21" s="121"/>
    </row>
    <row r="22" spans="1:7" s="72" customFormat="1" ht="15" customHeight="1" thickBot="1" x14ac:dyDescent="0.25">
      <c r="A22" s="96" t="s">
        <v>1</v>
      </c>
      <c r="B22" s="111" t="s">
        <v>2</v>
      </c>
      <c r="C22" s="122" t="s">
        <v>3</v>
      </c>
      <c r="D22" s="530" t="s">
        <v>170</v>
      </c>
      <c r="E22" s="531"/>
      <c r="F22" s="532"/>
      <c r="G22" s="123" t="s">
        <v>209</v>
      </c>
    </row>
    <row r="23" spans="1:7" s="1" customFormat="1" ht="18" customHeight="1" x14ac:dyDescent="0.25">
      <c r="A23" s="247">
        <v>1032</v>
      </c>
      <c r="B23" s="248">
        <v>5225</v>
      </c>
      <c r="C23" s="249" t="s">
        <v>33</v>
      </c>
      <c r="D23" s="533" t="s">
        <v>288</v>
      </c>
      <c r="E23" s="534"/>
      <c r="F23" s="534"/>
      <c r="G23" s="250">
        <v>5031</v>
      </c>
    </row>
    <row r="24" spans="1:7" s="3" customFormat="1" ht="18" customHeight="1" x14ac:dyDescent="0.25">
      <c r="A24" s="240">
        <v>2143</v>
      </c>
      <c r="B24" s="241">
        <v>5229</v>
      </c>
      <c r="C24" s="242" t="s">
        <v>34</v>
      </c>
      <c r="D24" s="514" t="s">
        <v>286</v>
      </c>
      <c r="E24" s="515"/>
      <c r="F24" s="515"/>
      <c r="G24" s="243">
        <v>13132</v>
      </c>
    </row>
    <row r="25" spans="1:7" ht="18" customHeight="1" x14ac:dyDescent="0.25">
      <c r="A25" s="240">
        <v>2143</v>
      </c>
      <c r="B25" s="241">
        <v>5229</v>
      </c>
      <c r="C25" s="242" t="s">
        <v>34</v>
      </c>
      <c r="D25" s="514" t="s">
        <v>287</v>
      </c>
      <c r="E25" s="515"/>
      <c r="F25" s="515"/>
      <c r="G25" s="243">
        <v>4500</v>
      </c>
    </row>
    <row r="26" spans="1:7" s="3" customFormat="1" ht="15" customHeight="1" x14ac:dyDescent="0.25">
      <c r="A26" s="240">
        <v>2292</v>
      </c>
      <c r="B26" s="241">
        <v>5323</v>
      </c>
      <c r="C26" s="242" t="s">
        <v>182</v>
      </c>
      <c r="D26" s="514" t="s">
        <v>289</v>
      </c>
      <c r="E26" s="515"/>
      <c r="F26" s="519"/>
      <c r="G26" s="243">
        <v>387082.8</v>
      </c>
    </row>
    <row r="27" spans="1:7" ht="18" customHeight="1" x14ac:dyDescent="0.25">
      <c r="A27" s="240">
        <v>3119</v>
      </c>
      <c r="B27" s="241">
        <v>5331</v>
      </c>
      <c r="C27" s="242" t="s">
        <v>169</v>
      </c>
      <c r="D27" s="514" t="s">
        <v>264</v>
      </c>
      <c r="E27" s="515"/>
      <c r="F27" s="515"/>
      <c r="G27" s="243">
        <v>4100000</v>
      </c>
    </row>
    <row r="28" spans="1:7" ht="21" customHeight="1" x14ac:dyDescent="0.25">
      <c r="A28" s="240">
        <v>3119</v>
      </c>
      <c r="B28" s="241">
        <v>5336</v>
      </c>
      <c r="C28" s="242" t="s">
        <v>272</v>
      </c>
      <c r="D28" s="514" t="s">
        <v>290</v>
      </c>
      <c r="E28" s="515"/>
      <c r="F28" s="515"/>
      <c r="G28" s="243">
        <v>26176.5</v>
      </c>
    </row>
    <row r="29" spans="1:7" ht="21" customHeight="1" x14ac:dyDescent="0.25">
      <c r="A29" s="240">
        <v>3119</v>
      </c>
      <c r="B29" s="241">
        <v>5336</v>
      </c>
      <c r="C29" s="242" t="s">
        <v>272</v>
      </c>
      <c r="D29" s="514" t="s">
        <v>291</v>
      </c>
      <c r="E29" s="515"/>
      <c r="F29" s="515"/>
      <c r="G29" s="243">
        <v>2908.5</v>
      </c>
    </row>
    <row r="30" spans="1:7" s="3" customFormat="1" ht="18" customHeight="1" x14ac:dyDescent="0.25">
      <c r="A30" s="240">
        <v>3314</v>
      </c>
      <c r="B30" s="241">
        <v>5229</v>
      </c>
      <c r="C30" s="242" t="s">
        <v>34</v>
      </c>
      <c r="D30" s="514" t="s">
        <v>285</v>
      </c>
      <c r="E30" s="515"/>
      <c r="F30" s="515"/>
      <c r="G30" s="243">
        <v>550</v>
      </c>
    </row>
    <row r="31" spans="1:7" s="3" customFormat="1" ht="15" customHeight="1" x14ac:dyDescent="0.25">
      <c r="A31" s="240">
        <v>3419</v>
      </c>
      <c r="B31" s="241">
        <v>5222</v>
      </c>
      <c r="C31" s="242" t="s">
        <v>35</v>
      </c>
      <c r="D31" s="514" t="s">
        <v>282</v>
      </c>
      <c r="E31" s="515"/>
      <c r="F31" s="515"/>
      <c r="G31" s="243">
        <v>450000</v>
      </c>
    </row>
    <row r="32" spans="1:7" s="3" customFormat="1" ht="15" customHeight="1" x14ac:dyDescent="0.25">
      <c r="A32" s="240">
        <v>3421</v>
      </c>
      <c r="B32" s="241">
        <v>5222</v>
      </c>
      <c r="C32" s="242" t="s">
        <v>35</v>
      </c>
      <c r="D32" s="514" t="s">
        <v>277</v>
      </c>
      <c r="E32" s="515"/>
      <c r="F32" s="519"/>
      <c r="G32" s="243">
        <v>30000</v>
      </c>
    </row>
    <row r="33" spans="1:7" s="3" customFormat="1" ht="15" customHeight="1" x14ac:dyDescent="0.25">
      <c r="A33" s="240">
        <v>3900</v>
      </c>
      <c r="B33" s="241">
        <v>5222</v>
      </c>
      <c r="C33" s="242" t="s">
        <v>35</v>
      </c>
      <c r="D33" s="516" t="s">
        <v>275</v>
      </c>
      <c r="E33" s="517"/>
      <c r="F33" s="518"/>
      <c r="G33" s="243">
        <v>20000</v>
      </c>
    </row>
    <row r="34" spans="1:7" s="3" customFormat="1" ht="15" customHeight="1" x14ac:dyDescent="0.25">
      <c r="A34" s="240">
        <v>3900</v>
      </c>
      <c r="B34" s="241">
        <v>5222</v>
      </c>
      <c r="C34" s="242" t="s">
        <v>35</v>
      </c>
      <c r="D34" s="516" t="s">
        <v>292</v>
      </c>
      <c r="E34" s="517"/>
      <c r="F34" s="518"/>
      <c r="G34" s="243">
        <v>40000</v>
      </c>
    </row>
    <row r="35" spans="1:7" s="3" customFormat="1" ht="15" customHeight="1" x14ac:dyDescent="0.25">
      <c r="A35" s="240">
        <v>3900</v>
      </c>
      <c r="B35" s="241">
        <v>5222</v>
      </c>
      <c r="C35" s="242" t="s">
        <v>35</v>
      </c>
      <c r="D35" s="516" t="s">
        <v>276</v>
      </c>
      <c r="E35" s="517"/>
      <c r="F35" s="518"/>
      <c r="G35" s="243">
        <v>30000</v>
      </c>
    </row>
    <row r="36" spans="1:7" s="3" customFormat="1" ht="21" customHeight="1" x14ac:dyDescent="0.25">
      <c r="A36" s="240">
        <v>5512</v>
      </c>
      <c r="B36" s="241">
        <v>5222</v>
      </c>
      <c r="C36" s="242" t="s">
        <v>35</v>
      </c>
      <c r="D36" s="516" t="s">
        <v>281</v>
      </c>
      <c r="E36" s="517"/>
      <c r="F36" s="518"/>
      <c r="G36" s="243">
        <v>30000</v>
      </c>
    </row>
    <row r="37" spans="1:7" s="3" customFormat="1" ht="21" customHeight="1" x14ac:dyDescent="0.25">
      <c r="A37" s="240">
        <v>5512</v>
      </c>
      <c r="B37" s="241">
        <v>5222</v>
      </c>
      <c r="C37" s="242" t="s">
        <v>35</v>
      </c>
      <c r="D37" s="514" t="s">
        <v>280</v>
      </c>
      <c r="E37" s="515"/>
      <c r="F37" s="519"/>
      <c r="G37" s="243">
        <v>30000</v>
      </c>
    </row>
    <row r="38" spans="1:7" s="3" customFormat="1" ht="18" customHeight="1" x14ac:dyDescent="0.25">
      <c r="A38" s="240">
        <v>6171</v>
      </c>
      <c r="B38" s="241">
        <v>5221</v>
      </c>
      <c r="C38" s="242" t="s">
        <v>36</v>
      </c>
      <c r="D38" s="514" t="s">
        <v>283</v>
      </c>
      <c r="E38" s="515"/>
      <c r="F38" s="515"/>
      <c r="G38" s="243">
        <v>19881</v>
      </c>
    </row>
    <row r="39" spans="1:7" s="3" customFormat="1" ht="18" customHeight="1" x14ac:dyDescent="0.25">
      <c r="A39" s="240">
        <v>6171</v>
      </c>
      <c r="B39" s="241">
        <v>5229</v>
      </c>
      <c r="C39" s="242" t="s">
        <v>34</v>
      </c>
      <c r="D39" s="514" t="s">
        <v>262</v>
      </c>
      <c r="E39" s="515"/>
      <c r="F39" s="515"/>
      <c r="G39" s="243">
        <v>10338</v>
      </c>
    </row>
    <row r="40" spans="1:7" ht="18" customHeight="1" x14ac:dyDescent="0.25">
      <c r="A40" s="240">
        <v>6171</v>
      </c>
      <c r="B40" s="241">
        <v>5321</v>
      </c>
      <c r="C40" s="242" t="s">
        <v>37</v>
      </c>
      <c r="D40" s="514" t="s">
        <v>263</v>
      </c>
      <c r="E40" s="515"/>
      <c r="F40" s="515"/>
      <c r="G40" s="243">
        <v>60000</v>
      </c>
    </row>
    <row r="41" spans="1:7" ht="18" customHeight="1" thickBot="1" x14ac:dyDescent="0.3">
      <c r="A41" s="251">
        <v>6171</v>
      </c>
      <c r="B41" s="252">
        <v>5329</v>
      </c>
      <c r="C41" s="253" t="s">
        <v>38</v>
      </c>
      <c r="D41" s="520" t="s">
        <v>284</v>
      </c>
      <c r="E41" s="521"/>
      <c r="F41" s="521"/>
      <c r="G41" s="254">
        <v>50000</v>
      </c>
    </row>
    <row r="42" spans="1:7" s="1" customFormat="1" ht="18" customHeight="1" thickBot="1" x14ac:dyDescent="0.3">
      <c r="A42" s="487" t="s">
        <v>84</v>
      </c>
      <c r="B42" s="487"/>
      <c r="C42" s="487"/>
      <c r="D42" s="487"/>
      <c r="E42" s="487"/>
      <c r="F42" s="117"/>
      <c r="G42" s="244">
        <f>SUM(G23:G41)</f>
        <v>5309599.8</v>
      </c>
    </row>
  </sheetData>
  <mergeCells count="33">
    <mergeCell ref="B2:C2"/>
    <mergeCell ref="B3:C3"/>
    <mergeCell ref="B5:C5"/>
    <mergeCell ref="A8:D8"/>
    <mergeCell ref="A10:D10"/>
    <mergeCell ref="A9:D9"/>
    <mergeCell ref="D26:F26"/>
    <mergeCell ref="A11:G11"/>
    <mergeCell ref="A13:G13"/>
    <mergeCell ref="C15:D15"/>
    <mergeCell ref="A16:D16"/>
    <mergeCell ref="A18:E18"/>
    <mergeCell ref="F18:G18"/>
    <mergeCell ref="D22:F22"/>
    <mergeCell ref="D23:F23"/>
    <mergeCell ref="D24:F24"/>
    <mergeCell ref="D25:F25"/>
    <mergeCell ref="A42:E42"/>
    <mergeCell ref="D27:F27"/>
    <mergeCell ref="D30:F30"/>
    <mergeCell ref="D31:F31"/>
    <mergeCell ref="D33:F33"/>
    <mergeCell ref="D35:F35"/>
    <mergeCell ref="D37:F37"/>
    <mergeCell ref="D38:F38"/>
    <mergeCell ref="D39:F39"/>
    <mergeCell ref="D40:F40"/>
    <mergeCell ref="D41:F41"/>
    <mergeCell ref="D32:F32"/>
    <mergeCell ref="D28:F28"/>
    <mergeCell ref="D29:F29"/>
    <mergeCell ref="D34:F34"/>
    <mergeCell ref="D36:F36"/>
  </mergeCells>
  <pageMargins left="0" right="0" top="0.98425196850393704" bottom="0.78740157480314965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CZ00303453&amp;C&amp;"-,Tučné"&amp;14&amp;A&amp;RRok 2025</oddHeader>
    <oddFooter>&amp;C&amp;A&amp;R&amp;P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workbookViewId="0">
      <selection activeCell="J41" sqref="J41"/>
    </sheetView>
  </sheetViews>
  <sheetFormatPr defaultRowHeight="15" x14ac:dyDescent="0.25"/>
  <cols>
    <col min="1" max="2" width="6.7109375" style="116" customWidth="1"/>
    <col min="3" max="3" width="18" style="116" customWidth="1"/>
    <col min="4" max="4" width="25.28515625" style="116" customWidth="1"/>
    <col min="5" max="6" width="13.28515625" style="117" customWidth="1"/>
    <col min="7" max="7" width="15.7109375" style="118" customWidth="1"/>
  </cols>
  <sheetData>
    <row r="1" spans="1:7" ht="15.75" x14ac:dyDescent="0.25">
      <c r="A1" s="115" t="s">
        <v>192</v>
      </c>
      <c r="B1" s="115"/>
    </row>
    <row r="2" spans="1:7" s="296" customFormat="1" ht="14.45" customHeight="1" thickBot="1" x14ac:dyDescent="0.35">
      <c r="A2" s="74" t="s">
        <v>299</v>
      </c>
      <c r="B2" s="75"/>
      <c r="C2" s="76"/>
      <c r="D2" s="292"/>
      <c r="E2" s="293"/>
      <c r="F2" s="294"/>
      <c r="G2" s="295"/>
    </row>
    <row r="3" spans="1:7" s="72" customFormat="1" ht="15" customHeight="1" thickBot="1" x14ac:dyDescent="0.25">
      <c r="A3" s="96" t="s">
        <v>1</v>
      </c>
      <c r="B3" s="111" t="s">
        <v>2</v>
      </c>
      <c r="C3" s="122" t="s">
        <v>3</v>
      </c>
      <c r="D3" s="530" t="s">
        <v>170</v>
      </c>
      <c r="E3" s="531"/>
      <c r="F3" s="532"/>
      <c r="G3" s="123" t="s">
        <v>209</v>
      </c>
    </row>
    <row r="4" spans="1:7" s="1" customFormat="1" ht="16.899999999999999" customHeight="1" x14ac:dyDescent="0.25">
      <c r="A4" s="247">
        <v>1032</v>
      </c>
      <c r="B4" s="248">
        <v>5225</v>
      </c>
      <c r="C4" s="249" t="s">
        <v>33</v>
      </c>
      <c r="D4" s="533" t="s">
        <v>288</v>
      </c>
      <c r="E4" s="534"/>
      <c r="F4" s="534"/>
      <c r="G4" s="250">
        <v>5031</v>
      </c>
    </row>
    <row r="5" spans="1:7" s="3" customFormat="1" ht="16.899999999999999" customHeight="1" x14ac:dyDescent="0.25">
      <c r="A5" s="240">
        <v>2143</v>
      </c>
      <c r="B5" s="241">
        <v>5229</v>
      </c>
      <c r="C5" s="242" t="s">
        <v>34</v>
      </c>
      <c r="D5" s="514" t="s">
        <v>286</v>
      </c>
      <c r="E5" s="515"/>
      <c r="F5" s="515"/>
      <c r="G5" s="243">
        <v>13132</v>
      </c>
    </row>
    <row r="6" spans="1:7" ht="16.899999999999999" customHeight="1" x14ac:dyDescent="0.25">
      <c r="A6" s="240">
        <v>2143</v>
      </c>
      <c r="B6" s="241">
        <v>5229</v>
      </c>
      <c r="C6" s="242" t="s">
        <v>34</v>
      </c>
      <c r="D6" s="514" t="s">
        <v>287</v>
      </c>
      <c r="E6" s="515"/>
      <c r="F6" s="515"/>
      <c r="G6" s="243">
        <v>4500</v>
      </c>
    </row>
    <row r="7" spans="1:7" s="3" customFormat="1" ht="12" customHeight="1" x14ac:dyDescent="0.25">
      <c r="A7" s="240">
        <v>2292</v>
      </c>
      <c r="B7" s="241">
        <v>5323</v>
      </c>
      <c r="C7" s="242" t="s">
        <v>182</v>
      </c>
      <c r="D7" s="514" t="s">
        <v>289</v>
      </c>
      <c r="E7" s="515"/>
      <c r="F7" s="519"/>
      <c r="G7" s="243">
        <v>387082.8</v>
      </c>
    </row>
    <row r="8" spans="1:7" ht="16.899999999999999" customHeight="1" x14ac:dyDescent="0.25">
      <c r="A8" s="240">
        <v>3119</v>
      </c>
      <c r="B8" s="241">
        <v>5331</v>
      </c>
      <c r="C8" s="242" t="s">
        <v>169</v>
      </c>
      <c r="D8" s="514" t="s">
        <v>264</v>
      </c>
      <c r="E8" s="515"/>
      <c r="F8" s="515"/>
      <c r="G8" s="243">
        <v>4100000</v>
      </c>
    </row>
    <row r="9" spans="1:7" ht="21" customHeight="1" x14ac:dyDescent="0.25">
      <c r="A9" s="240">
        <v>3119</v>
      </c>
      <c r="B9" s="241">
        <v>5336</v>
      </c>
      <c r="C9" s="242" t="s">
        <v>272</v>
      </c>
      <c r="D9" s="514" t="s">
        <v>290</v>
      </c>
      <c r="E9" s="515"/>
      <c r="F9" s="515"/>
      <c r="G9" s="243">
        <v>26176.5</v>
      </c>
    </row>
    <row r="10" spans="1:7" ht="21" customHeight="1" x14ac:dyDescent="0.25">
      <c r="A10" s="267">
        <v>3119</v>
      </c>
      <c r="B10" s="268">
        <v>5336</v>
      </c>
      <c r="C10" s="269" t="s">
        <v>272</v>
      </c>
      <c r="D10" s="546" t="s">
        <v>291</v>
      </c>
      <c r="E10" s="547"/>
      <c r="F10" s="547"/>
      <c r="G10" s="270">
        <v>2908.5</v>
      </c>
    </row>
    <row r="11" spans="1:7" s="3" customFormat="1" ht="18" customHeight="1" x14ac:dyDescent="0.25">
      <c r="A11" s="240">
        <v>3314</v>
      </c>
      <c r="B11" s="241">
        <v>5229</v>
      </c>
      <c r="C11" s="242" t="s">
        <v>34</v>
      </c>
      <c r="D11" s="514" t="s">
        <v>285</v>
      </c>
      <c r="E11" s="515"/>
      <c r="F11" s="515"/>
      <c r="G11" s="243">
        <v>550</v>
      </c>
    </row>
    <row r="12" spans="1:7" s="3" customFormat="1" ht="12" customHeight="1" x14ac:dyDescent="0.25">
      <c r="A12" s="240">
        <v>3419</v>
      </c>
      <c r="B12" s="241">
        <v>5222</v>
      </c>
      <c r="C12" s="242" t="s">
        <v>35</v>
      </c>
      <c r="D12" s="514" t="s">
        <v>282</v>
      </c>
      <c r="E12" s="515"/>
      <c r="F12" s="515"/>
      <c r="G12" s="243">
        <v>450000</v>
      </c>
    </row>
    <row r="13" spans="1:7" s="3" customFormat="1" ht="12" customHeight="1" x14ac:dyDescent="0.25">
      <c r="A13" s="240">
        <v>3421</v>
      </c>
      <c r="B13" s="241">
        <v>5222</v>
      </c>
      <c r="C13" s="242" t="s">
        <v>35</v>
      </c>
      <c r="D13" s="514" t="s">
        <v>277</v>
      </c>
      <c r="E13" s="515"/>
      <c r="F13" s="519"/>
      <c r="G13" s="243">
        <v>30000</v>
      </c>
    </row>
    <row r="14" spans="1:7" s="3" customFormat="1" ht="12" customHeight="1" x14ac:dyDescent="0.25">
      <c r="A14" s="240">
        <v>3900</v>
      </c>
      <c r="B14" s="241">
        <v>5222</v>
      </c>
      <c r="C14" s="242" t="s">
        <v>35</v>
      </c>
      <c r="D14" s="516" t="s">
        <v>275</v>
      </c>
      <c r="E14" s="517"/>
      <c r="F14" s="518"/>
      <c r="G14" s="243">
        <v>20000</v>
      </c>
    </row>
    <row r="15" spans="1:7" s="3" customFormat="1" ht="15" customHeight="1" x14ac:dyDescent="0.25">
      <c r="A15" s="267">
        <v>3900</v>
      </c>
      <c r="B15" s="268">
        <v>5222</v>
      </c>
      <c r="C15" s="269" t="s">
        <v>35</v>
      </c>
      <c r="D15" s="543" t="s">
        <v>292</v>
      </c>
      <c r="E15" s="544"/>
      <c r="F15" s="545"/>
      <c r="G15" s="270">
        <v>40000</v>
      </c>
    </row>
    <row r="16" spans="1:7" s="3" customFormat="1" ht="12" customHeight="1" x14ac:dyDescent="0.25">
      <c r="A16" s="240">
        <v>3900</v>
      </c>
      <c r="B16" s="241">
        <v>5222</v>
      </c>
      <c r="C16" s="242" t="s">
        <v>35</v>
      </c>
      <c r="D16" s="516" t="s">
        <v>276</v>
      </c>
      <c r="E16" s="517"/>
      <c r="F16" s="518"/>
      <c r="G16" s="243">
        <v>30000</v>
      </c>
    </row>
    <row r="17" spans="1:7" s="3" customFormat="1" ht="21" customHeight="1" x14ac:dyDescent="0.25">
      <c r="A17" s="240">
        <v>5512</v>
      </c>
      <c r="B17" s="241">
        <v>5222</v>
      </c>
      <c r="C17" s="242" t="s">
        <v>35</v>
      </c>
      <c r="D17" s="516" t="s">
        <v>281</v>
      </c>
      <c r="E17" s="517"/>
      <c r="F17" s="518"/>
      <c r="G17" s="243">
        <v>30000</v>
      </c>
    </row>
    <row r="18" spans="1:7" s="3" customFormat="1" ht="21" customHeight="1" x14ac:dyDescent="0.25">
      <c r="A18" s="240">
        <v>5512</v>
      </c>
      <c r="B18" s="241">
        <v>5222</v>
      </c>
      <c r="C18" s="242" t="s">
        <v>35</v>
      </c>
      <c r="D18" s="514" t="s">
        <v>280</v>
      </c>
      <c r="E18" s="515"/>
      <c r="F18" s="519"/>
      <c r="G18" s="243">
        <v>30000</v>
      </c>
    </row>
    <row r="19" spans="1:7" s="3" customFormat="1" ht="18" customHeight="1" x14ac:dyDescent="0.25">
      <c r="A19" s="240">
        <v>6171</v>
      </c>
      <c r="B19" s="241">
        <v>5221</v>
      </c>
      <c r="C19" s="242" t="s">
        <v>36</v>
      </c>
      <c r="D19" s="514" t="s">
        <v>283</v>
      </c>
      <c r="E19" s="515"/>
      <c r="F19" s="515"/>
      <c r="G19" s="243">
        <v>19881</v>
      </c>
    </row>
    <row r="20" spans="1:7" s="3" customFormat="1" ht="18" customHeight="1" x14ac:dyDescent="0.25">
      <c r="A20" s="240">
        <v>6171</v>
      </c>
      <c r="B20" s="241">
        <v>5229</v>
      </c>
      <c r="C20" s="242" t="s">
        <v>34</v>
      </c>
      <c r="D20" s="514" t="s">
        <v>262</v>
      </c>
      <c r="E20" s="515"/>
      <c r="F20" s="515"/>
      <c r="G20" s="243">
        <v>10338</v>
      </c>
    </row>
    <row r="21" spans="1:7" ht="18" customHeight="1" x14ac:dyDescent="0.25">
      <c r="A21" s="240">
        <v>6171</v>
      </c>
      <c r="B21" s="241">
        <v>5321</v>
      </c>
      <c r="C21" s="242" t="s">
        <v>37</v>
      </c>
      <c r="D21" s="514" t="s">
        <v>263</v>
      </c>
      <c r="E21" s="515"/>
      <c r="F21" s="515"/>
      <c r="G21" s="243">
        <v>60000</v>
      </c>
    </row>
    <row r="22" spans="1:7" ht="18" customHeight="1" thickBot="1" x14ac:dyDescent="0.3">
      <c r="A22" s="251">
        <v>6171</v>
      </c>
      <c r="B22" s="252">
        <v>5329</v>
      </c>
      <c r="C22" s="253" t="s">
        <v>38</v>
      </c>
      <c r="D22" s="520" t="s">
        <v>284</v>
      </c>
      <c r="E22" s="521"/>
      <c r="F22" s="521"/>
      <c r="G22" s="254">
        <v>50000</v>
      </c>
    </row>
    <row r="23" spans="1:7" s="1" customFormat="1" ht="12" customHeight="1" thickBot="1" x14ac:dyDescent="0.3">
      <c r="A23" s="266" t="s">
        <v>301</v>
      </c>
      <c r="B23" s="265"/>
      <c r="C23" s="265"/>
      <c r="D23" s="274"/>
      <c r="E23" s="274"/>
      <c r="F23" s="117"/>
      <c r="G23" s="244">
        <f>SUM(G4:G22)</f>
        <v>5309599.8</v>
      </c>
    </row>
    <row r="24" spans="1:7" s="296" customFormat="1" ht="14.45" customHeight="1" thickBot="1" x14ac:dyDescent="0.35">
      <c r="A24" s="74" t="s">
        <v>307</v>
      </c>
      <c r="B24" s="75"/>
      <c r="C24" s="76"/>
      <c r="D24" s="292"/>
      <c r="E24" s="293"/>
      <c r="F24" s="294"/>
      <c r="G24" s="295"/>
    </row>
    <row r="25" spans="1:7" s="72" customFormat="1" ht="15" customHeight="1" thickBot="1" x14ac:dyDescent="0.25">
      <c r="A25" s="96" t="s">
        <v>1</v>
      </c>
      <c r="B25" s="111" t="s">
        <v>2</v>
      </c>
      <c r="C25" s="122" t="s">
        <v>3</v>
      </c>
      <c r="D25" s="530" t="s">
        <v>170</v>
      </c>
      <c r="E25" s="531"/>
      <c r="F25" s="532"/>
      <c r="G25" s="123" t="s">
        <v>209</v>
      </c>
    </row>
    <row r="26" spans="1:7" s="1" customFormat="1" ht="16.899999999999999" customHeight="1" x14ac:dyDescent="0.25">
      <c r="A26" s="247">
        <v>1032</v>
      </c>
      <c r="B26" s="248">
        <v>5225</v>
      </c>
      <c r="C26" s="249" t="s">
        <v>33</v>
      </c>
      <c r="D26" s="533" t="s">
        <v>288</v>
      </c>
      <c r="E26" s="534"/>
      <c r="F26" s="534"/>
      <c r="G26" s="250">
        <v>5031</v>
      </c>
    </row>
    <row r="27" spans="1:7" s="3" customFormat="1" ht="16.899999999999999" customHeight="1" x14ac:dyDescent="0.25">
      <c r="A27" s="240">
        <v>2143</v>
      </c>
      <c r="B27" s="241">
        <v>5229</v>
      </c>
      <c r="C27" s="242" t="s">
        <v>34</v>
      </c>
      <c r="D27" s="514" t="s">
        <v>286</v>
      </c>
      <c r="E27" s="515"/>
      <c r="F27" s="515"/>
      <c r="G27" s="243">
        <v>13132</v>
      </c>
    </row>
    <row r="28" spans="1:7" ht="16.899999999999999" customHeight="1" x14ac:dyDescent="0.25">
      <c r="A28" s="240">
        <v>2143</v>
      </c>
      <c r="B28" s="241">
        <v>5229</v>
      </c>
      <c r="C28" s="242" t="s">
        <v>34</v>
      </c>
      <c r="D28" s="514" t="s">
        <v>287</v>
      </c>
      <c r="E28" s="515"/>
      <c r="F28" s="515"/>
      <c r="G28" s="243">
        <v>4500</v>
      </c>
    </row>
    <row r="29" spans="1:7" s="3" customFormat="1" ht="12" customHeight="1" x14ac:dyDescent="0.25">
      <c r="A29" s="240">
        <v>2292</v>
      </c>
      <c r="B29" s="241">
        <v>5323</v>
      </c>
      <c r="C29" s="242" t="s">
        <v>182</v>
      </c>
      <c r="D29" s="514" t="s">
        <v>289</v>
      </c>
      <c r="E29" s="515"/>
      <c r="F29" s="519"/>
      <c r="G29" s="243">
        <v>387082.8</v>
      </c>
    </row>
    <row r="30" spans="1:7" ht="16.899999999999999" customHeight="1" x14ac:dyDescent="0.25">
      <c r="A30" s="240">
        <v>3119</v>
      </c>
      <c r="B30" s="241">
        <v>5331</v>
      </c>
      <c r="C30" s="242" t="s">
        <v>169</v>
      </c>
      <c r="D30" s="514" t="s">
        <v>264</v>
      </c>
      <c r="E30" s="515"/>
      <c r="F30" s="515"/>
      <c r="G30" s="243">
        <v>4100000</v>
      </c>
    </row>
    <row r="31" spans="1:7" ht="21" customHeight="1" x14ac:dyDescent="0.25">
      <c r="A31" s="240">
        <v>3119</v>
      </c>
      <c r="B31" s="241">
        <v>5336</v>
      </c>
      <c r="C31" s="242" t="s">
        <v>272</v>
      </c>
      <c r="D31" s="514" t="s">
        <v>290</v>
      </c>
      <c r="E31" s="515"/>
      <c r="F31" s="515"/>
      <c r="G31" s="243">
        <v>26176.5</v>
      </c>
    </row>
    <row r="32" spans="1:7" ht="21" customHeight="1" x14ac:dyDescent="0.25">
      <c r="A32" s="267">
        <v>3119</v>
      </c>
      <c r="B32" s="268">
        <v>5336</v>
      </c>
      <c r="C32" s="269" t="s">
        <v>272</v>
      </c>
      <c r="D32" s="546" t="s">
        <v>291</v>
      </c>
      <c r="E32" s="547"/>
      <c r="F32" s="547"/>
      <c r="G32" s="270">
        <v>6270.1</v>
      </c>
    </row>
    <row r="33" spans="1:7" ht="21" customHeight="1" x14ac:dyDescent="0.25">
      <c r="A33" s="267">
        <v>3119</v>
      </c>
      <c r="B33" s="268">
        <v>5336</v>
      </c>
      <c r="C33" s="269" t="s">
        <v>272</v>
      </c>
      <c r="D33" s="546" t="s">
        <v>309</v>
      </c>
      <c r="E33" s="547"/>
      <c r="F33" s="547"/>
      <c r="G33" s="270">
        <v>30254.400000000001</v>
      </c>
    </row>
    <row r="34" spans="1:7" s="3" customFormat="1" ht="18" customHeight="1" x14ac:dyDescent="0.25">
      <c r="A34" s="240">
        <v>3314</v>
      </c>
      <c r="B34" s="241">
        <v>5229</v>
      </c>
      <c r="C34" s="242" t="s">
        <v>34</v>
      </c>
      <c r="D34" s="514" t="s">
        <v>285</v>
      </c>
      <c r="E34" s="515"/>
      <c r="F34" s="515"/>
      <c r="G34" s="243">
        <v>550</v>
      </c>
    </row>
    <row r="35" spans="1:7" s="3" customFormat="1" ht="12" customHeight="1" x14ac:dyDescent="0.25">
      <c r="A35" s="240">
        <v>3419</v>
      </c>
      <c r="B35" s="241">
        <v>5222</v>
      </c>
      <c r="C35" s="242" t="s">
        <v>35</v>
      </c>
      <c r="D35" s="514" t="s">
        <v>282</v>
      </c>
      <c r="E35" s="515"/>
      <c r="F35" s="515"/>
      <c r="G35" s="243">
        <v>450000</v>
      </c>
    </row>
    <row r="36" spans="1:7" s="3" customFormat="1" ht="12" customHeight="1" x14ac:dyDescent="0.25">
      <c r="A36" s="240">
        <v>3421</v>
      </c>
      <c r="B36" s="241">
        <v>5222</v>
      </c>
      <c r="C36" s="242" t="s">
        <v>35</v>
      </c>
      <c r="D36" s="514" t="s">
        <v>277</v>
      </c>
      <c r="E36" s="515"/>
      <c r="F36" s="519"/>
      <c r="G36" s="243">
        <v>30000</v>
      </c>
    </row>
    <row r="37" spans="1:7" s="3" customFormat="1" ht="12" customHeight="1" x14ac:dyDescent="0.25">
      <c r="A37" s="240">
        <v>3900</v>
      </c>
      <c r="B37" s="241">
        <v>5222</v>
      </c>
      <c r="C37" s="242" t="s">
        <v>35</v>
      </c>
      <c r="D37" s="516" t="s">
        <v>275</v>
      </c>
      <c r="E37" s="517"/>
      <c r="F37" s="518"/>
      <c r="G37" s="243">
        <v>20000</v>
      </c>
    </row>
    <row r="38" spans="1:7" s="3" customFormat="1" ht="15" customHeight="1" x14ac:dyDescent="0.25">
      <c r="A38" s="271">
        <v>3900</v>
      </c>
      <c r="B38" s="272">
        <v>5222</v>
      </c>
      <c r="C38" s="273" t="s">
        <v>35</v>
      </c>
      <c r="D38" s="549" t="s">
        <v>292</v>
      </c>
      <c r="E38" s="550"/>
      <c r="F38" s="551"/>
      <c r="G38" s="270"/>
    </row>
    <row r="39" spans="1:7" s="3" customFormat="1" ht="12" customHeight="1" x14ac:dyDescent="0.25">
      <c r="A39" s="240">
        <v>3900</v>
      </c>
      <c r="B39" s="241">
        <v>5222</v>
      </c>
      <c r="C39" s="242" t="s">
        <v>35</v>
      </c>
      <c r="D39" s="516" t="s">
        <v>276</v>
      </c>
      <c r="E39" s="517"/>
      <c r="F39" s="518"/>
      <c r="G39" s="243">
        <v>30000</v>
      </c>
    </row>
    <row r="40" spans="1:7" s="3" customFormat="1" ht="21" customHeight="1" x14ac:dyDescent="0.25">
      <c r="A40" s="240">
        <v>5512</v>
      </c>
      <c r="B40" s="241">
        <v>5222</v>
      </c>
      <c r="C40" s="242" t="s">
        <v>35</v>
      </c>
      <c r="D40" s="516" t="s">
        <v>281</v>
      </c>
      <c r="E40" s="517"/>
      <c r="F40" s="518"/>
      <c r="G40" s="243">
        <v>30000</v>
      </c>
    </row>
    <row r="41" spans="1:7" s="3" customFormat="1" ht="21" customHeight="1" x14ac:dyDescent="0.25">
      <c r="A41" s="240">
        <v>5512</v>
      </c>
      <c r="B41" s="241">
        <v>5222</v>
      </c>
      <c r="C41" s="242" t="s">
        <v>35</v>
      </c>
      <c r="D41" s="514" t="s">
        <v>280</v>
      </c>
      <c r="E41" s="515"/>
      <c r="F41" s="519"/>
      <c r="G41" s="243">
        <v>30000</v>
      </c>
    </row>
    <row r="42" spans="1:7" s="3" customFormat="1" ht="18" customHeight="1" x14ac:dyDescent="0.25">
      <c r="A42" s="240">
        <v>6171</v>
      </c>
      <c r="B42" s="241">
        <v>5221</v>
      </c>
      <c r="C42" s="242" t="s">
        <v>36</v>
      </c>
      <c r="D42" s="514" t="s">
        <v>283</v>
      </c>
      <c r="E42" s="515"/>
      <c r="F42" s="515"/>
      <c r="G42" s="243">
        <v>19881</v>
      </c>
    </row>
    <row r="43" spans="1:7" s="3" customFormat="1" ht="18" customHeight="1" x14ac:dyDescent="0.25">
      <c r="A43" s="240">
        <v>6171</v>
      </c>
      <c r="B43" s="241">
        <v>5229</v>
      </c>
      <c r="C43" s="242" t="s">
        <v>34</v>
      </c>
      <c r="D43" s="514" t="s">
        <v>262</v>
      </c>
      <c r="E43" s="515"/>
      <c r="F43" s="515"/>
      <c r="G43" s="243">
        <v>10338</v>
      </c>
    </row>
    <row r="44" spans="1:7" ht="18" customHeight="1" x14ac:dyDescent="0.25">
      <c r="A44" s="240">
        <v>6171</v>
      </c>
      <c r="B44" s="241">
        <v>5321</v>
      </c>
      <c r="C44" s="242" t="s">
        <v>37</v>
      </c>
      <c r="D44" s="514" t="s">
        <v>263</v>
      </c>
      <c r="E44" s="515"/>
      <c r="F44" s="515"/>
      <c r="G44" s="243">
        <v>60000</v>
      </c>
    </row>
    <row r="45" spans="1:7" ht="18" customHeight="1" thickBot="1" x14ac:dyDescent="0.3">
      <c r="A45" s="251">
        <v>6171</v>
      </c>
      <c r="B45" s="252">
        <v>5329</v>
      </c>
      <c r="C45" s="253" t="s">
        <v>38</v>
      </c>
      <c r="D45" s="520" t="s">
        <v>284</v>
      </c>
      <c r="E45" s="521"/>
      <c r="F45" s="521"/>
      <c r="G45" s="254">
        <v>50000</v>
      </c>
    </row>
    <row r="46" spans="1:7" s="1" customFormat="1" ht="12" customHeight="1" thickBot="1" x14ac:dyDescent="0.3">
      <c r="A46" s="275" t="s">
        <v>84</v>
      </c>
      <c r="B46" s="275"/>
      <c r="C46" s="275"/>
      <c r="D46" s="548"/>
      <c r="E46" s="548"/>
      <c r="F46" s="264" t="s">
        <v>300</v>
      </c>
      <c r="G46" s="244">
        <f>SUM(G26:G45)</f>
        <v>5303215.8</v>
      </c>
    </row>
  </sheetData>
  <mergeCells count="42">
    <mergeCell ref="D46:E46"/>
    <mergeCell ref="D35:F35"/>
    <mergeCell ref="D36:F36"/>
    <mergeCell ref="D37:F37"/>
    <mergeCell ref="D38:F38"/>
    <mergeCell ref="D39:F39"/>
    <mergeCell ref="D45:F45"/>
    <mergeCell ref="D40:F40"/>
    <mergeCell ref="D41:F41"/>
    <mergeCell ref="D42:F42"/>
    <mergeCell ref="D43:F43"/>
    <mergeCell ref="D44:F44"/>
    <mergeCell ref="D29:F29"/>
    <mergeCell ref="D30:F30"/>
    <mergeCell ref="D31:F31"/>
    <mergeCell ref="D32:F32"/>
    <mergeCell ref="D34:F34"/>
    <mergeCell ref="D33:F33"/>
    <mergeCell ref="D25:F25"/>
    <mergeCell ref="D26:F26"/>
    <mergeCell ref="D27:F27"/>
    <mergeCell ref="D28:F28"/>
    <mergeCell ref="D14:F14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21:F21"/>
    <mergeCell ref="D22:F22"/>
    <mergeCell ref="D15:F15"/>
    <mergeCell ref="D16:F16"/>
    <mergeCell ref="D17:F17"/>
    <mergeCell ref="D18:F18"/>
    <mergeCell ref="D19:F19"/>
    <mergeCell ref="D20:F20"/>
  </mergeCells>
  <pageMargins left="0" right="0" top="0.98425196850393704" bottom="0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CZ00303453&amp;C&amp;"-,Tučné"&amp;14&amp;A&amp;RRok 2025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"/>
  <sheetViews>
    <sheetView workbookViewId="0">
      <selection activeCell="M17" sqref="M17"/>
    </sheetView>
  </sheetViews>
  <sheetFormatPr defaultRowHeight="15" x14ac:dyDescent="0.25"/>
  <cols>
    <col min="1" max="2" width="6.7109375" style="116" customWidth="1"/>
    <col min="3" max="3" width="18" style="116" customWidth="1"/>
    <col min="4" max="4" width="25.28515625" style="116" customWidth="1"/>
    <col min="5" max="6" width="13.28515625" style="117" customWidth="1"/>
    <col min="7" max="7" width="15.7109375" style="118" customWidth="1"/>
    <col min="8" max="8" width="14.7109375" customWidth="1"/>
  </cols>
  <sheetData>
    <row r="1" spans="1:7" s="1" customFormat="1" ht="16.899999999999999" customHeight="1" thickBot="1" x14ac:dyDescent="0.3">
      <c r="A1" s="74" t="s">
        <v>32</v>
      </c>
      <c r="B1" s="75"/>
      <c r="C1" s="76"/>
      <c r="D1" s="77"/>
      <c r="E1" s="78"/>
      <c r="F1" s="79"/>
      <c r="G1" s="81"/>
    </row>
    <row r="2" spans="1:7" s="1" customFormat="1" ht="25.15" customHeight="1" thickBot="1" x14ac:dyDescent="0.3">
      <c r="A2" s="200" t="s">
        <v>160</v>
      </c>
      <c r="B2" s="535" t="s">
        <v>3</v>
      </c>
      <c r="C2" s="536"/>
      <c r="D2" s="201"/>
      <c r="E2" s="202" t="s">
        <v>196</v>
      </c>
      <c r="F2" s="202" t="s">
        <v>197</v>
      </c>
      <c r="G2" s="203" t="s">
        <v>209</v>
      </c>
    </row>
    <row r="3" spans="1:7" ht="14.45" customHeight="1" x14ac:dyDescent="0.25">
      <c r="A3" s="97" t="s">
        <v>161</v>
      </c>
      <c r="B3" s="537" t="s">
        <v>53</v>
      </c>
      <c r="C3" s="538"/>
      <c r="D3" s="98"/>
      <c r="E3" s="213">
        <v>5700000</v>
      </c>
      <c r="F3" s="213">
        <v>5497454.2000000002</v>
      </c>
      <c r="G3" s="255">
        <v>6000000</v>
      </c>
    </row>
    <row r="4" spans="1:7" ht="14.45" customHeight="1" x14ac:dyDescent="0.25">
      <c r="A4" s="99" t="s">
        <v>165</v>
      </c>
      <c r="B4" s="100" t="s">
        <v>166</v>
      </c>
      <c r="C4" s="101"/>
      <c r="D4" s="102"/>
      <c r="E4" s="214">
        <v>11000000</v>
      </c>
      <c r="F4" s="214">
        <v>10391342.16</v>
      </c>
      <c r="G4" s="256">
        <v>8000000</v>
      </c>
    </row>
    <row r="5" spans="1:7" ht="14.45" customHeight="1" x14ac:dyDescent="0.25">
      <c r="A5" s="99" t="s">
        <v>162</v>
      </c>
      <c r="B5" s="539" t="s">
        <v>163</v>
      </c>
      <c r="C5" s="540"/>
      <c r="D5" s="102"/>
      <c r="E5" s="214">
        <v>53000000</v>
      </c>
      <c r="F5" s="214">
        <v>52498924.479999997</v>
      </c>
      <c r="G5" s="256">
        <v>50000000</v>
      </c>
    </row>
    <row r="6" spans="1:7" ht="14.45" customHeight="1" x14ac:dyDescent="0.25">
      <c r="A6" s="99" t="s">
        <v>87</v>
      </c>
      <c r="B6" s="100" t="s">
        <v>190</v>
      </c>
      <c r="C6" s="103"/>
      <c r="D6" s="104"/>
      <c r="E6" s="214">
        <v>1300000</v>
      </c>
      <c r="F6" s="214">
        <v>1167755.48</v>
      </c>
      <c r="G6" s="256">
        <v>10000000</v>
      </c>
    </row>
    <row r="7" spans="1:7" ht="14.45" customHeight="1" thickBot="1" x14ac:dyDescent="0.3">
      <c r="A7" s="105" t="s">
        <v>184</v>
      </c>
      <c r="B7" s="106" t="s">
        <v>79</v>
      </c>
      <c r="C7" s="107"/>
      <c r="D7" s="108"/>
      <c r="E7" s="215">
        <v>21000000</v>
      </c>
      <c r="F7" s="215">
        <v>20438694.050000001</v>
      </c>
      <c r="G7" s="257">
        <v>22000000</v>
      </c>
    </row>
    <row r="8" spans="1:7" ht="16.5" customHeight="1" thickBot="1" x14ac:dyDescent="0.3">
      <c r="A8" s="525" t="s">
        <v>39</v>
      </c>
      <c r="B8" s="526"/>
      <c r="C8" s="526"/>
      <c r="D8" s="527"/>
      <c r="E8" s="205">
        <f>SUM(E3:E7)</f>
        <v>92000000</v>
      </c>
      <c r="F8" s="205">
        <f>SUM(F3:F7)</f>
        <v>89994170.370000005</v>
      </c>
      <c r="G8" s="109">
        <f>SUM(G3:G7)</f>
        <v>96000000</v>
      </c>
    </row>
    <row r="9" spans="1:7" ht="15.95" customHeight="1" x14ac:dyDescent="0.25">
      <c r="A9" s="542" t="s">
        <v>185</v>
      </c>
      <c r="B9" s="542"/>
      <c r="C9" s="542"/>
      <c r="D9" s="542"/>
      <c r="E9" s="208">
        <v>74000000</v>
      </c>
      <c r="F9" s="208">
        <v>72928387.609999999</v>
      </c>
      <c r="G9" s="258">
        <v>72000000</v>
      </c>
    </row>
    <row r="10" spans="1:7" ht="15.95" customHeight="1" thickBot="1" x14ac:dyDescent="0.3">
      <c r="A10" s="541" t="s">
        <v>186</v>
      </c>
      <c r="B10" s="541"/>
      <c r="C10" s="541"/>
      <c r="D10" s="541"/>
      <c r="E10" s="208">
        <v>18000000</v>
      </c>
      <c r="F10" s="208">
        <v>17065782.760000002</v>
      </c>
      <c r="G10" s="258">
        <v>24000000</v>
      </c>
    </row>
    <row r="11" spans="1:7" x14ac:dyDescent="0.25">
      <c r="A11" s="522" t="s">
        <v>191</v>
      </c>
      <c r="B11" s="522"/>
      <c r="C11" s="522"/>
      <c r="D11" s="522"/>
      <c r="E11" s="522"/>
      <c r="F11" s="522"/>
      <c r="G11" s="522"/>
    </row>
    <row r="12" spans="1:7" ht="12" customHeight="1" x14ac:dyDescent="0.25">
      <c r="A12" s="110"/>
      <c r="B12" s="110"/>
      <c r="C12" s="110"/>
      <c r="D12" s="110"/>
      <c r="E12" s="110"/>
      <c r="F12" s="110"/>
      <c r="G12" s="110"/>
    </row>
    <row r="13" spans="1:7" ht="19.5" thickBot="1" x14ac:dyDescent="0.3">
      <c r="A13" s="488" t="s">
        <v>82</v>
      </c>
      <c r="B13" s="488"/>
      <c r="C13" s="488"/>
      <c r="D13" s="488"/>
      <c r="E13" s="488"/>
      <c r="F13" s="488"/>
      <c r="G13" s="488"/>
    </row>
    <row r="14" spans="1:7" s="1" customFormat="1" ht="25.15" customHeight="1" thickBot="1" x14ac:dyDescent="0.3">
      <c r="A14" s="209" t="s">
        <v>1</v>
      </c>
      <c r="B14" s="210" t="s">
        <v>2</v>
      </c>
      <c r="C14" s="211" t="s">
        <v>3</v>
      </c>
      <c r="D14" s="212"/>
      <c r="E14" s="202" t="s">
        <v>196</v>
      </c>
      <c r="F14" s="202" t="s">
        <v>197</v>
      </c>
      <c r="G14" s="203" t="s">
        <v>209</v>
      </c>
    </row>
    <row r="15" spans="1:7" ht="15" customHeight="1" thickBot="1" x14ac:dyDescent="0.3">
      <c r="A15" s="206" t="s">
        <v>4</v>
      </c>
      <c r="B15" s="207" t="s">
        <v>116</v>
      </c>
      <c r="C15" s="523" t="s">
        <v>117</v>
      </c>
      <c r="D15" s="524"/>
      <c r="E15" s="204">
        <v>1736851.5</v>
      </c>
      <c r="F15" s="204">
        <v>1736851.5</v>
      </c>
      <c r="G15" s="112">
        <v>1601698.97</v>
      </c>
    </row>
    <row r="16" spans="1:7" ht="16.5" customHeight="1" thickBot="1" x14ac:dyDescent="0.3">
      <c r="A16" s="525" t="s">
        <v>164</v>
      </c>
      <c r="B16" s="526"/>
      <c r="C16" s="526"/>
      <c r="D16" s="527"/>
      <c r="E16" s="205">
        <f>SUM(E15)</f>
        <v>1736851.5</v>
      </c>
      <c r="F16" s="205">
        <f>SUM(F15)</f>
        <v>1736851.5</v>
      </c>
      <c r="G16" s="109">
        <f>SUM(G15)</f>
        <v>1601698.97</v>
      </c>
    </row>
    <row r="17" spans="1:7" ht="12" customHeight="1" thickBot="1" x14ac:dyDescent="0.3">
      <c r="A17" s="130"/>
      <c r="B17" s="130"/>
      <c r="C17" s="130"/>
      <c r="D17" s="130"/>
      <c r="E17" s="130"/>
      <c r="F17" s="130"/>
      <c r="G17" s="130"/>
    </row>
    <row r="18" spans="1:7" s="1" customFormat="1" ht="19.5" thickBot="1" x14ac:dyDescent="0.3">
      <c r="A18" s="488" t="s">
        <v>118</v>
      </c>
      <c r="B18" s="488"/>
      <c r="C18" s="488"/>
      <c r="D18" s="488"/>
      <c r="E18" s="488"/>
      <c r="F18" s="528">
        <f>SUM(G8+G16)</f>
        <v>97601698.969999999</v>
      </c>
      <c r="G18" s="529"/>
    </row>
    <row r="19" spans="1:7" s="50" customFormat="1" ht="15" customHeight="1" x14ac:dyDescent="0.25">
      <c r="A19" s="113"/>
      <c r="B19" s="113"/>
      <c r="C19" s="113"/>
      <c r="D19" s="113"/>
      <c r="E19" s="113"/>
      <c r="F19" s="114"/>
      <c r="G19" s="114"/>
    </row>
    <row r="20" spans="1:7" ht="15.75" x14ac:dyDescent="0.25">
      <c r="A20" s="115" t="s">
        <v>192</v>
      </c>
      <c r="B20" s="115"/>
    </row>
    <row r="21" spans="1:7" s="72" customFormat="1" ht="12" thickBot="1" x14ac:dyDescent="0.25">
      <c r="A21" s="119" t="s">
        <v>168</v>
      </c>
      <c r="B21" s="119"/>
      <c r="C21" s="119"/>
      <c r="D21" s="119"/>
      <c r="E21" s="120"/>
      <c r="F21" s="120"/>
      <c r="G21" s="121"/>
    </row>
    <row r="22" spans="1:7" s="72" customFormat="1" ht="15" customHeight="1" thickBot="1" x14ac:dyDescent="0.25">
      <c r="A22" s="96" t="s">
        <v>1</v>
      </c>
      <c r="B22" s="111" t="s">
        <v>2</v>
      </c>
      <c r="C22" s="122" t="s">
        <v>3</v>
      </c>
      <c r="D22" s="530" t="s">
        <v>170</v>
      </c>
      <c r="E22" s="531"/>
      <c r="F22" s="532"/>
      <c r="G22" s="123" t="s">
        <v>209</v>
      </c>
    </row>
    <row r="23" spans="1:7" s="1" customFormat="1" ht="16.899999999999999" customHeight="1" x14ac:dyDescent="0.25">
      <c r="A23" s="247">
        <v>1032</v>
      </c>
      <c r="B23" s="248">
        <v>5225</v>
      </c>
      <c r="C23" s="249" t="s">
        <v>33</v>
      </c>
      <c r="D23" s="533" t="s">
        <v>288</v>
      </c>
      <c r="E23" s="534"/>
      <c r="F23" s="534"/>
      <c r="G23" s="250">
        <v>5031</v>
      </c>
    </row>
    <row r="24" spans="1:7" s="3" customFormat="1" ht="16.899999999999999" customHeight="1" x14ac:dyDescent="0.25">
      <c r="A24" s="240">
        <v>2143</v>
      </c>
      <c r="B24" s="241">
        <v>5229</v>
      </c>
      <c r="C24" s="242" t="s">
        <v>34</v>
      </c>
      <c r="D24" s="514" t="s">
        <v>286</v>
      </c>
      <c r="E24" s="515"/>
      <c r="F24" s="515"/>
      <c r="G24" s="243">
        <v>13132</v>
      </c>
    </row>
    <row r="25" spans="1:7" ht="16.899999999999999" customHeight="1" x14ac:dyDescent="0.25">
      <c r="A25" s="240">
        <v>2143</v>
      </c>
      <c r="B25" s="241">
        <v>5229</v>
      </c>
      <c r="C25" s="242" t="s">
        <v>34</v>
      </c>
      <c r="D25" s="514" t="s">
        <v>287</v>
      </c>
      <c r="E25" s="515"/>
      <c r="F25" s="515"/>
      <c r="G25" s="243">
        <v>4500</v>
      </c>
    </row>
    <row r="26" spans="1:7" s="3" customFormat="1" ht="16.899999999999999" customHeight="1" x14ac:dyDescent="0.25">
      <c r="A26" s="240">
        <v>2292</v>
      </c>
      <c r="B26" s="241">
        <v>5323</v>
      </c>
      <c r="C26" s="242" t="s">
        <v>182</v>
      </c>
      <c r="D26" s="514" t="s">
        <v>289</v>
      </c>
      <c r="E26" s="515"/>
      <c r="F26" s="519"/>
      <c r="G26" s="243">
        <v>387082.8</v>
      </c>
    </row>
    <row r="27" spans="1:7" ht="16.899999999999999" customHeight="1" x14ac:dyDescent="0.25">
      <c r="A27" s="240">
        <v>3119</v>
      </c>
      <c r="B27" s="241">
        <v>5331</v>
      </c>
      <c r="C27" s="242" t="s">
        <v>169</v>
      </c>
      <c r="D27" s="514" t="s">
        <v>264</v>
      </c>
      <c r="E27" s="515"/>
      <c r="F27" s="515"/>
      <c r="G27" s="243">
        <v>4100000</v>
      </c>
    </row>
    <row r="28" spans="1:7" ht="19.899999999999999" customHeight="1" x14ac:dyDescent="0.25">
      <c r="A28" s="240">
        <v>3119</v>
      </c>
      <c r="B28" s="241">
        <v>5336</v>
      </c>
      <c r="C28" s="242" t="s">
        <v>272</v>
      </c>
      <c r="D28" s="514" t="s">
        <v>290</v>
      </c>
      <c r="E28" s="515"/>
      <c r="F28" s="515"/>
      <c r="G28" s="243">
        <v>26176.5</v>
      </c>
    </row>
    <row r="29" spans="1:7" ht="19.899999999999999" customHeight="1" x14ac:dyDescent="0.25">
      <c r="A29" s="240">
        <v>3119</v>
      </c>
      <c r="B29" s="241">
        <v>5336</v>
      </c>
      <c r="C29" s="242" t="s">
        <v>272</v>
      </c>
      <c r="D29" s="514" t="s">
        <v>291</v>
      </c>
      <c r="E29" s="515"/>
      <c r="F29" s="515"/>
      <c r="G29" s="243">
        <v>6270.1</v>
      </c>
    </row>
    <row r="30" spans="1:7" ht="19.899999999999999" customHeight="1" x14ac:dyDescent="0.25">
      <c r="A30" s="240">
        <v>3119</v>
      </c>
      <c r="B30" s="241">
        <v>5336</v>
      </c>
      <c r="C30" s="242" t="s">
        <v>272</v>
      </c>
      <c r="D30" s="514" t="s">
        <v>309</v>
      </c>
      <c r="E30" s="515"/>
      <c r="F30" s="515"/>
      <c r="G30" s="243">
        <v>30254.400000000001</v>
      </c>
    </row>
    <row r="31" spans="1:7" s="3" customFormat="1" ht="16.899999999999999" customHeight="1" x14ac:dyDescent="0.25">
      <c r="A31" s="240">
        <v>3314</v>
      </c>
      <c r="B31" s="241">
        <v>5229</v>
      </c>
      <c r="C31" s="242" t="s">
        <v>34</v>
      </c>
      <c r="D31" s="514" t="s">
        <v>285</v>
      </c>
      <c r="E31" s="515"/>
      <c r="F31" s="515"/>
      <c r="G31" s="243">
        <v>550</v>
      </c>
    </row>
    <row r="32" spans="1:7" s="3" customFormat="1" ht="16.899999999999999" customHeight="1" x14ac:dyDescent="0.25">
      <c r="A32" s="240">
        <v>3419</v>
      </c>
      <c r="B32" s="241">
        <v>5222</v>
      </c>
      <c r="C32" s="242" t="s">
        <v>35</v>
      </c>
      <c r="D32" s="514" t="s">
        <v>282</v>
      </c>
      <c r="E32" s="515"/>
      <c r="F32" s="515"/>
      <c r="G32" s="243">
        <v>450000</v>
      </c>
    </row>
    <row r="33" spans="1:7" s="3" customFormat="1" ht="16.899999999999999" customHeight="1" x14ac:dyDescent="0.25">
      <c r="A33" s="240">
        <v>3421</v>
      </c>
      <c r="B33" s="241">
        <v>5222</v>
      </c>
      <c r="C33" s="242" t="s">
        <v>35</v>
      </c>
      <c r="D33" s="514" t="s">
        <v>277</v>
      </c>
      <c r="E33" s="515"/>
      <c r="F33" s="519"/>
      <c r="G33" s="243">
        <v>30000</v>
      </c>
    </row>
    <row r="34" spans="1:7" s="3" customFormat="1" ht="16.899999999999999" customHeight="1" x14ac:dyDescent="0.25">
      <c r="A34" s="240">
        <v>3900</v>
      </c>
      <c r="B34" s="241">
        <v>5222</v>
      </c>
      <c r="C34" s="242" t="s">
        <v>35</v>
      </c>
      <c r="D34" s="516" t="s">
        <v>275</v>
      </c>
      <c r="E34" s="517"/>
      <c r="F34" s="518"/>
      <c r="G34" s="243">
        <v>20000</v>
      </c>
    </row>
    <row r="35" spans="1:7" s="3" customFormat="1" ht="16.899999999999999" customHeight="1" x14ac:dyDescent="0.25">
      <c r="A35" s="240">
        <v>3900</v>
      </c>
      <c r="B35" s="241">
        <v>5222</v>
      </c>
      <c r="C35" s="242" t="s">
        <v>35</v>
      </c>
      <c r="D35" s="516" t="s">
        <v>276</v>
      </c>
      <c r="E35" s="517"/>
      <c r="F35" s="518"/>
      <c r="G35" s="243">
        <v>30000</v>
      </c>
    </row>
    <row r="36" spans="1:7" s="3" customFormat="1" ht="21" customHeight="1" x14ac:dyDescent="0.25">
      <c r="A36" s="240">
        <v>5512</v>
      </c>
      <c r="B36" s="241">
        <v>5222</v>
      </c>
      <c r="C36" s="242" t="s">
        <v>35</v>
      </c>
      <c r="D36" s="516" t="s">
        <v>281</v>
      </c>
      <c r="E36" s="517"/>
      <c r="F36" s="518"/>
      <c r="G36" s="243">
        <v>30000</v>
      </c>
    </row>
    <row r="37" spans="1:7" s="3" customFormat="1" ht="21" customHeight="1" x14ac:dyDescent="0.25">
      <c r="A37" s="240">
        <v>5512</v>
      </c>
      <c r="B37" s="241">
        <v>5222</v>
      </c>
      <c r="C37" s="242" t="s">
        <v>35</v>
      </c>
      <c r="D37" s="514" t="s">
        <v>280</v>
      </c>
      <c r="E37" s="515"/>
      <c r="F37" s="519"/>
      <c r="G37" s="243">
        <v>30000</v>
      </c>
    </row>
    <row r="38" spans="1:7" s="3" customFormat="1" ht="16.899999999999999" customHeight="1" x14ac:dyDescent="0.25">
      <c r="A38" s="240">
        <v>6171</v>
      </c>
      <c r="B38" s="241">
        <v>5221</v>
      </c>
      <c r="C38" s="242" t="s">
        <v>36</v>
      </c>
      <c r="D38" s="514" t="s">
        <v>283</v>
      </c>
      <c r="E38" s="515"/>
      <c r="F38" s="515"/>
      <c r="G38" s="243">
        <v>19881</v>
      </c>
    </row>
    <row r="39" spans="1:7" s="3" customFormat="1" ht="16.899999999999999" customHeight="1" x14ac:dyDescent="0.25">
      <c r="A39" s="240">
        <v>6171</v>
      </c>
      <c r="B39" s="241">
        <v>5229</v>
      </c>
      <c r="C39" s="242" t="s">
        <v>34</v>
      </c>
      <c r="D39" s="514" t="s">
        <v>262</v>
      </c>
      <c r="E39" s="515"/>
      <c r="F39" s="515"/>
      <c r="G39" s="243">
        <v>10338</v>
      </c>
    </row>
    <row r="40" spans="1:7" ht="16.899999999999999" customHeight="1" x14ac:dyDescent="0.25">
      <c r="A40" s="240">
        <v>6171</v>
      </c>
      <c r="B40" s="241">
        <v>5321</v>
      </c>
      <c r="C40" s="242" t="s">
        <v>37</v>
      </c>
      <c r="D40" s="514" t="s">
        <v>263</v>
      </c>
      <c r="E40" s="515"/>
      <c r="F40" s="515"/>
      <c r="G40" s="243">
        <v>60000</v>
      </c>
    </row>
    <row r="41" spans="1:7" ht="16.899999999999999" customHeight="1" thickBot="1" x14ac:dyDescent="0.3">
      <c r="A41" s="251">
        <v>6171</v>
      </c>
      <c r="B41" s="252">
        <v>5329</v>
      </c>
      <c r="C41" s="253" t="s">
        <v>38</v>
      </c>
      <c r="D41" s="520" t="s">
        <v>284</v>
      </c>
      <c r="E41" s="521"/>
      <c r="F41" s="521"/>
      <c r="G41" s="254">
        <v>50000</v>
      </c>
    </row>
    <row r="42" spans="1:7" s="1" customFormat="1" ht="16.899999999999999" customHeight="1" thickBot="1" x14ac:dyDescent="0.3">
      <c r="A42" s="275" t="s">
        <v>84</v>
      </c>
      <c r="B42" s="275"/>
      <c r="C42" s="275"/>
      <c r="D42" s="548"/>
      <c r="E42" s="548"/>
      <c r="F42" s="264"/>
      <c r="G42" s="244">
        <f>SUM(G23:G41)</f>
        <v>5303215.8</v>
      </c>
    </row>
  </sheetData>
  <mergeCells count="33">
    <mergeCell ref="D39:F39"/>
    <mergeCell ref="D40:F40"/>
    <mergeCell ref="D41:F41"/>
    <mergeCell ref="D42:E42"/>
    <mergeCell ref="D34:F34"/>
    <mergeCell ref="D35:F35"/>
    <mergeCell ref="D36:F36"/>
    <mergeCell ref="D37:F37"/>
    <mergeCell ref="D38:F38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1:G11"/>
    <mergeCell ref="A13:G13"/>
    <mergeCell ref="C15:D15"/>
    <mergeCell ref="A16:D16"/>
    <mergeCell ref="A18:E18"/>
    <mergeCell ref="F18:G18"/>
    <mergeCell ref="A10:D10"/>
    <mergeCell ref="B2:C2"/>
    <mergeCell ref="B3:C3"/>
    <mergeCell ref="B5:C5"/>
    <mergeCell ref="A8:D8"/>
    <mergeCell ref="A9:D9"/>
  </mergeCells>
  <pageMargins left="0" right="0" top="0.98425196850393704" bottom="0.78740157480314965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CZ00303453&amp;C&amp;"-,Tučné"&amp;14&amp;A&amp;RRok 2025</oddHeader>
    <oddFooter>&amp;C&amp;A&amp;R&amp;P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2"/>
  <sheetViews>
    <sheetView tabSelected="1" topLeftCell="B270" workbookViewId="0">
      <selection activeCell="F488" sqref="F488"/>
    </sheetView>
  </sheetViews>
  <sheetFormatPr defaultRowHeight="15" x14ac:dyDescent="0.25"/>
  <cols>
    <col min="1" max="2" width="5.28515625" style="80" customWidth="1"/>
    <col min="3" max="3" width="42.7109375" style="80" customWidth="1"/>
    <col min="4" max="6" width="15.7109375" style="94" customWidth="1"/>
    <col min="7" max="7" width="105.7109375" style="299" customWidth="1"/>
    <col min="8" max="8" width="14.7109375" customWidth="1"/>
  </cols>
  <sheetData>
    <row r="1" spans="1:7" x14ac:dyDescent="0.25">
      <c r="A1" s="490"/>
      <c r="B1" s="490"/>
      <c r="C1" s="490"/>
      <c r="D1" s="490"/>
      <c r="E1" s="490"/>
    </row>
    <row r="2" spans="1:7" ht="17.25" thickBot="1" x14ac:dyDescent="0.3">
      <c r="A2" s="74" t="s">
        <v>32</v>
      </c>
      <c r="B2" s="75"/>
      <c r="C2" s="76"/>
      <c r="D2" s="77"/>
      <c r="E2" s="78"/>
      <c r="F2" s="79"/>
    </row>
    <row r="3" spans="1:7" ht="20.25" thickBot="1" x14ac:dyDescent="0.3">
      <c r="A3" s="147" t="s">
        <v>1</v>
      </c>
      <c r="B3" s="148" t="s">
        <v>2</v>
      </c>
      <c r="C3" s="149" t="s">
        <v>3</v>
      </c>
      <c r="D3" s="150" t="s">
        <v>196</v>
      </c>
      <c r="E3" s="150" t="s">
        <v>197</v>
      </c>
      <c r="F3" s="300" t="s">
        <v>209</v>
      </c>
      <c r="G3" s="301" t="s">
        <v>311</v>
      </c>
    </row>
    <row r="4" spans="1:7" x14ac:dyDescent="0.25">
      <c r="A4" s="152">
        <v>1032</v>
      </c>
      <c r="B4" s="153">
        <v>5138</v>
      </c>
      <c r="C4" s="154" t="s">
        <v>312</v>
      </c>
      <c r="D4" s="155">
        <v>757000</v>
      </c>
      <c r="E4" s="155">
        <v>756544.29</v>
      </c>
      <c r="F4" s="302">
        <v>800000</v>
      </c>
      <c r="G4" s="303" t="s">
        <v>313</v>
      </c>
    </row>
    <row r="5" spans="1:7" x14ac:dyDescent="0.25">
      <c r="A5" s="152">
        <v>1032</v>
      </c>
      <c r="B5" s="153">
        <v>5139</v>
      </c>
      <c r="C5" s="154" t="s">
        <v>314</v>
      </c>
      <c r="D5" s="155">
        <v>259000</v>
      </c>
      <c r="E5" s="155">
        <v>258562</v>
      </c>
      <c r="F5" s="302">
        <v>300000</v>
      </c>
      <c r="G5" s="304" t="s">
        <v>315</v>
      </c>
    </row>
    <row r="6" spans="1:7" x14ac:dyDescent="0.25">
      <c r="A6" s="152">
        <v>1032</v>
      </c>
      <c r="B6" s="153">
        <v>5156</v>
      </c>
      <c r="C6" s="154" t="s">
        <v>316</v>
      </c>
      <c r="D6" s="155">
        <v>21000</v>
      </c>
      <c r="E6" s="155">
        <v>20928.599999999999</v>
      </c>
      <c r="F6" s="302">
        <v>25000</v>
      </c>
      <c r="G6" s="304" t="s">
        <v>317</v>
      </c>
    </row>
    <row r="7" spans="1:7" ht="42" customHeight="1" x14ac:dyDescent="0.25">
      <c r="A7" s="152">
        <v>1032</v>
      </c>
      <c r="B7" s="153">
        <v>5169</v>
      </c>
      <c r="C7" s="154" t="s">
        <v>318</v>
      </c>
      <c r="D7" s="155">
        <v>4411000</v>
      </c>
      <c r="E7" s="155">
        <v>4410808</v>
      </c>
      <c r="F7" s="305">
        <v>4000000</v>
      </c>
      <c r="G7" s="304" t="s">
        <v>319</v>
      </c>
    </row>
    <row r="8" spans="1:7" x14ac:dyDescent="0.25">
      <c r="A8" s="152">
        <v>1032</v>
      </c>
      <c r="B8" s="153">
        <v>5171</v>
      </c>
      <c r="C8" s="154" t="s">
        <v>320</v>
      </c>
      <c r="D8" s="155">
        <v>13500</v>
      </c>
      <c r="E8" s="155">
        <v>13300</v>
      </c>
      <c r="F8" s="302">
        <v>20000</v>
      </c>
      <c r="G8" s="304" t="s">
        <v>321</v>
      </c>
    </row>
    <row r="9" spans="1:7" x14ac:dyDescent="0.25">
      <c r="A9" s="152">
        <v>1032</v>
      </c>
      <c r="B9" s="153">
        <v>5225</v>
      </c>
      <c r="C9" s="154" t="s">
        <v>33</v>
      </c>
      <c r="D9" s="155">
        <v>4257</v>
      </c>
      <c r="E9" s="155">
        <v>4257</v>
      </c>
      <c r="F9" s="306">
        <v>5031</v>
      </c>
      <c r="G9" s="307" t="s">
        <v>322</v>
      </c>
    </row>
    <row r="10" spans="1:7" x14ac:dyDescent="0.25">
      <c r="A10" s="375">
        <v>1032</v>
      </c>
      <c r="B10" s="376">
        <v>5909</v>
      </c>
      <c r="C10" s="377" t="s">
        <v>323</v>
      </c>
      <c r="D10" s="378">
        <v>201188.69</v>
      </c>
      <c r="E10" s="378">
        <v>0</v>
      </c>
      <c r="F10" s="379">
        <v>749969</v>
      </c>
      <c r="G10" s="450" t="s">
        <v>324</v>
      </c>
    </row>
    <row r="11" spans="1:7" x14ac:dyDescent="0.25">
      <c r="A11" s="308">
        <v>1032</v>
      </c>
      <c r="B11" s="309">
        <v>6121</v>
      </c>
      <c r="C11" s="310" t="s">
        <v>325</v>
      </c>
      <c r="D11" s="311">
        <v>33054.31</v>
      </c>
      <c r="E11" s="311">
        <v>33054.31</v>
      </c>
      <c r="F11" s="312">
        <v>0</v>
      </c>
      <c r="G11" s="313" t="s">
        <v>326</v>
      </c>
    </row>
    <row r="12" spans="1:7" ht="15.75" thickBot="1" x14ac:dyDescent="0.3">
      <c r="A12" s="314">
        <v>1032</v>
      </c>
      <c r="B12" s="315">
        <v>6909</v>
      </c>
      <c r="C12" s="316" t="s">
        <v>323</v>
      </c>
      <c r="D12" s="317">
        <v>0</v>
      </c>
      <c r="E12" s="317">
        <v>0</v>
      </c>
      <c r="F12" s="318">
        <v>100000</v>
      </c>
      <c r="G12" s="319" t="s">
        <v>327</v>
      </c>
    </row>
    <row r="13" spans="1:7" ht="15.75" thickBot="1" x14ac:dyDescent="0.3">
      <c r="A13" s="167">
        <v>1032</v>
      </c>
      <c r="B13" s="489" t="s">
        <v>8</v>
      </c>
      <c r="C13" s="489"/>
      <c r="D13" s="168">
        <f>SUM(D4:D12)</f>
        <v>5700000</v>
      </c>
      <c r="E13" s="168">
        <f>SUM(E4:E12)</f>
        <v>5497454.1999999993</v>
      </c>
      <c r="F13" s="168">
        <f>SUM(F4:F12)</f>
        <v>6000000</v>
      </c>
      <c r="G13" s="320" t="s">
        <v>328</v>
      </c>
    </row>
    <row r="14" spans="1:7" s="437" customFormat="1" ht="18" customHeight="1" thickBot="1" x14ac:dyDescent="0.3">
      <c r="A14" s="458" t="s">
        <v>161</v>
      </c>
      <c r="B14" s="571" t="s">
        <v>53</v>
      </c>
      <c r="C14" s="571"/>
      <c r="D14" s="444">
        <f>SUM(D13)</f>
        <v>5700000</v>
      </c>
      <c r="E14" s="444">
        <f>SUM(E13)</f>
        <v>5497454.1999999993</v>
      </c>
      <c r="F14" s="444">
        <f>SUM(F13)</f>
        <v>6000000</v>
      </c>
      <c r="G14" s="436" t="s">
        <v>831</v>
      </c>
    </row>
    <row r="15" spans="1:7" s="437" customFormat="1" ht="18" customHeight="1" x14ac:dyDescent="0.25">
      <c r="A15" s="438" t="s">
        <v>832</v>
      </c>
      <c r="B15" s="553" t="s">
        <v>833</v>
      </c>
      <c r="C15" s="553"/>
      <c r="D15" s="445">
        <f>SUM(D4:D10)</f>
        <v>5666945.6900000004</v>
      </c>
      <c r="E15" s="445">
        <f>SUM(E4:E10)</f>
        <v>5464399.8899999997</v>
      </c>
      <c r="F15" s="446">
        <f>SUM(F4:F10)</f>
        <v>5900000</v>
      </c>
      <c r="G15" s="439"/>
    </row>
    <row r="16" spans="1:7" s="437" customFormat="1" ht="18" customHeight="1" x14ac:dyDescent="0.25">
      <c r="A16" s="440"/>
      <c r="B16" s="554" t="s">
        <v>834</v>
      </c>
      <c r="C16" s="554"/>
      <c r="D16" s="447">
        <f>SUM(D11:D12)</f>
        <v>33054.31</v>
      </c>
      <c r="E16" s="447">
        <f>SUM(E11:E12)</f>
        <v>33054.31</v>
      </c>
      <c r="F16" s="448">
        <f>SUM(F11:F12)</f>
        <v>100000</v>
      </c>
      <c r="G16" s="443"/>
    </row>
    <row r="17" spans="1:7" s="437" customFormat="1" ht="16.149999999999999" customHeight="1" thickBot="1" x14ac:dyDescent="0.3">
      <c r="A17" s="440"/>
      <c r="B17" s="449"/>
      <c r="C17" s="449"/>
      <c r="D17" s="441"/>
      <c r="E17" s="441"/>
      <c r="F17" s="442"/>
      <c r="G17" s="443"/>
    </row>
    <row r="18" spans="1:7" ht="20.25" thickBot="1" x14ac:dyDescent="0.3">
      <c r="A18" s="147" t="s">
        <v>1</v>
      </c>
      <c r="B18" s="148" t="s">
        <v>2</v>
      </c>
      <c r="C18" s="149" t="s">
        <v>3</v>
      </c>
      <c r="D18" s="150" t="s">
        <v>196</v>
      </c>
      <c r="E18" s="150" t="s">
        <v>197</v>
      </c>
      <c r="F18" s="300" t="s">
        <v>209</v>
      </c>
      <c r="G18" s="301" t="s">
        <v>311</v>
      </c>
    </row>
    <row r="19" spans="1:7" ht="27" customHeight="1" thickBot="1" x14ac:dyDescent="0.3">
      <c r="A19" s="170">
        <v>2115</v>
      </c>
      <c r="B19" s="171">
        <v>5221</v>
      </c>
      <c r="C19" s="172" t="s">
        <v>36</v>
      </c>
      <c r="D19" s="173">
        <v>39575</v>
      </c>
      <c r="E19" s="173">
        <v>39575</v>
      </c>
      <c r="F19" s="321">
        <v>0</v>
      </c>
      <c r="G19" s="322" t="s">
        <v>329</v>
      </c>
    </row>
    <row r="20" spans="1:7" ht="15.75" thickBot="1" x14ac:dyDescent="0.3">
      <c r="A20" s="167">
        <v>2115</v>
      </c>
      <c r="B20" s="489" t="s">
        <v>330</v>
      </c>
      <c r="C20" s="489"/>
      <c r="D20" s="168">
        <f>SUM(D19)</f>
        <v>39575</v>
      </c>
      <c r="E20" s="168">
        <f t="shared" ref="E20:F20" si="0">SUM(E19)</f>
        <v>39575</v>
      </c>
      <c r="F20" s="168">
        <f t="shared" si="0"/>
        <v>0</v>
      </c>
      <c r="G20" s="320" t="s">
        <v>330</v>
      </c>
    </row>
    <row r="21" spans="1:7" x14ac:dyDescent="0.25">
      <c r="A21" s="152">
        <v>2143</v>
      </c>
      <c r="B21" s="153">
        <v>5136</v>
      </c>
      <c r="C21" s="154" t="s">
        <v>331</v>
      </c>
      <c r="D21" s="155">
        <v>0</v>
      </c>
      <c r="E21" s="155">
        <v>0</v>
      </c>
      <c r="F21" s="302">
        <v>50000</v>
      </c>
      <c r="G21" s="304" t="s">
        <v>332</v>
      </c>
    </row>
    <row r="22" spans="1:7" x14ac:dyDescent="0.25">
      <c r="A22" s="157">
        <v>2143</v>
      </c>
      <c r="B22" s="158">
        <v>5137</v>
      </c>
      <c r="C22" s="159" t="s">
        <v>333</v>
      </c>
      <c r="D22" s="160">
        <v>48000</v>
      </c>
      <c r="E22" s="160">
        <v>47208.19</v>
      </c>
      <c r="F22" s="323">
        <v>0</v>
      </c>
      <c r="G22" s="322" t="s">
        <v>334</v>
      </c>
    </row>
    <row r="23" spans="1:7" ht="27" customHeight="1" x14ac:dyDescent="0.25">
      <c r="A23" s="152">
        <v>2143</v>
      </c>
      <c r="B23" s="153">
        <v>5138</v>
      </c>
      <c r="C23" s="154" t="s">
        <v>312</v>
      </c>
      <c r="D23" s="155">
        <v>8100</v>
      </c>
      <c r="E23" s="155">
        <v>8071</v>
      </c>
      <c r="F23" s="302">
        <v>10000</v>
      </c>
      <c r="G23" s="304" t="s">
        <v>335</v>
      </c>
    </row>
    <row r="24" spans="1:7" ht="25.5" x14ac:dyDescent="0.25">
      <c r="A24" s="152">
        <v>2143</v>
      </c>
      <c r="B24" s="153">
        <v>5139</v>
      </c>
      <c r="C24" s="154" t="s">
        <v>314</v>
      </c>
      <c r="D24" s="155">
        <v>1300</v>
      </c>
      <c r="E24" s="155">
        <v>1202.5</v>
      </c>
      <c r="F24" s="302">
        <v>5000</v>
      </c>
      <c r="G24" s="304" t="s">
        <v>336</v>
      </c>
    </row>
    <row r="25" spans="1:7" x14ac:dyDescent="0.25">
      <c r="A25" s="324">
        <v>2143</v>
      </c>
      <c r="B25" s="325">
        <v>5161</v>
      </c>
      <c r="C25" s="326" t="s">
        <v>337</v>
      </c>
      <c r="D25" s="327">
        <v>0</v>
      </c>
      <c r="E25" s="327">
        <v>0</v>
      </c>
      <c r="F25" s="305">
        <v>168</v>
      </c>
      <c r="G25" s="307" t="s">
        <v>338</v>
      </c>
    </row>
    <row r="26" spans="1:7" x14ac:dyDescent="0.25">
      <c r="A26" s="152">
        <v>2143</v>
      </c>
      <c r="B26" s="153">
        <v>5162</v>
      </c>
      <c r="C26" s="154" t="s">
        <v>339</v>
      </c>
      <c r="D26" s="155">
        <v>11000</v>
      </c>
      <c r="E26" s="155">
        <v>10887.97</v>
      </c>
      <c r="F26" s="302">
        <v>12000</v>
      </c>
      <c r="G26" s="304" t="s">
        <v>340</v>
      </c>
    </row>
    <row r="27" spans="1:7" x14ac:dyDescent="0.25">
      <c r="A27" s="324">
        <v>2143</v>
      </c>
      <c r="B27" s="325">
        <v>5167</v>
      </c>
      <c r="C27" s="326" t="s">
        <v>341</v>
      </c>
      <c r="D27" s="327">
        <v>0</v>
      </c>
      <c r="E27" s="327">
        <v>0</v>
      </c>
      <c r="F27" s="305">
        <v>2000</v>
      </c>
      <c r="G27" s="307" t="s">
        <v>342</v>
      </c>
    </row>
    <row r="28" spans="1:7" x14ac:dyDescent="0.25">
      <c r="A28" s="152">
        <v>2143</v>
      </c>
      <c r="B28" s="153">
        <v>5169</v>
      </c>
      <c r="C28" s="154" t="s">
        <v>318</v>
      </c>
      <c r="D28" s="155">
        <v>1000</v>
      </c>
      <c r="E28" s="155">
        <v>840</v>
      </c>
      <c r="F28" s="302">
        <v>1000</v>
      </c>
      <c r="G28" s="304" t="s">
        <v>343</v>
      </c>
    </row>
    <row r="29" spans="1:7" x14ac:dyDescent="0.25">
      <c r="A29" s="324">
        <v>2143</v>
      </c>
      <c r="B29" s="325">
        <v>5171</v>
      </c>
      <c r="C29" s="326" t="s">
        <v>320</v>
      </c>
      <c r="D29" s="327">
        <v>0</v>
      </c>
      <c r="E29" s="327">
        <v>0</v>
      </c>
      <c r="F29" s="305">
        <v>5000</v>
      </c>
      <c r="G29" s="307" t="s">
        <v>344</v>
      </c>
    </row>
    <row r="30" spans="1:7" x14ac:dyDescent="0.25">
      <c r="A30" s="152">
        <v>2143</v>
      </c>
      <c r="B30" s="153">
        <v>5172</v>
      </c>
      <c r="C30" s="154" t="s">
        <v>345</v>
      </c>
      <c r="D30" s="155">
        <v>7000</v>
      </c>
      <c r="E30" s="155">
        <v>6747.76</v>
      </c>
      <c r="F30" s="302">
        <v>0</v>
      </c>
      <c r="G30" s="322" t="s">
        <v>346</v>
      </c>
    </row>
    <row r="31" spans="1:7" x14ac:dyDescent="0.25">
      <c r="A31" s="152">
        <v>2143</v>
      </c>
      <c r="B31" s="153">
        <v>5173</v>
      </c>
      <c r="C31" s="154" t="s">
        <v>347</v>
      </c>
      <c r="D31" s="155">
        <v>3805</v>
      </c>
      <c r="E31" s="155">
        <v>3805</v>
      </c>
      <c r="F31" s="302">
        <v>4000</v>
      </c>
      <c r="G31" s="304" t="s">
        <v>348</v>
      </c>
    </row>
    <row r="32" spans="1:7" x14ac:dyDescent="0.25">
      <c r="A32" s="152">
        <v>2143</v>
      </c>
      <c r="B32" s="153">
        <v>5175</v>
      </c>
      <c r="C32" s="154" t="s">
        <v>349</v>
      </c>
      <c r="D32" s="155">
        <v>410</v>
      </c>
      <c r="E32" s="155">
        <v>410</v>
      </c>
      <c r="F32" s="302">
        <v>500</v>
      </c>
      <c r="G32" s="304" t="s">
        <v>350</v>
      </c>
    </row>
    <row r="33" spans="1:7" x14ac:dyDescent="0.25">
      <c r="A33" s="324">
        <v>2143</v>
      </c>
      <c r="B33" s="325">
        <v>5194</v>
      </c>
      <c r="C33" s="326" t="s">
        <v>351</v>
      </c>
      <c r="D33" s="327">
        <v>0</v>
      </c>
      <c r="E33" s="327">
        <v>0</v>
      </c>
      <c r="F33" s="305">
        <v>700</v>
      </c>
      <c r="G33" s="307" t="s">
        <v>352</v>
      </c>
    </row>
    <row r="34" spans="1:7" ht="27" customHeight="1" thickBot="1" x14ac:dyDescent="0.3">
      <c r="A34" s="162">
        <v>2143</v>
      </c>
      <c r="B34" s="163">
        <v>5229</v>
      </c>
      <c r="C34" s="164" t="s">
        <v>353</v>
      </c>
      <c r="D34" s="165">
        <v>17856</v>
      </c>
      <c r="E34" s="165">
        <v>17856</v>
      </c>
      <c r="F34" s="328">
        <v>17632</v>
      </c>
      <c r="G34" s="329" t="s">
        <v>354</v>
      </c>
    </row>
    <row r="35" spans="1:7" ht="15.75" thickBot="1" x14ac:dyDescent="0.3">
      <c r="A35" s="167">
        <v>2143</v>
      </c>
      <c r="B35" s="489" t="s">
        <v>9</v>
      </c>
      <c r="C35" s="489"/>
      <c r="D35" s="168">
        <f>SUM(D21:D34)</f>
        <v>98471</v>
      </c>
      <c r="E35" s="168">
        <f>SUM(E21:E34)</f>
        <v>97028.42</v>
      </c>
      <c r="F35" s="168">
        <f>SUM(F21:F34)</f>
        <v>108000</v>
      </c>
      <c r="G35" s="320" t="s">
        <v>355</v>
      </c>
    </row>
    <row r="36" spans="1:7" x14ac:dyDescent="0.25">
      <c r="A36" s="157">
        <v>2212</v>
      </c>
      <c r="B36" s="158">
        <v>5139</v>
      </c>
      <c r="C36" s="159" t="s">
        <v>314</v>
      </c>
      <c r="D36" s="160">
        <v>308000</v>
      </c>
      <c r="E36" s="160">
        <v>307886.25</v>
      </c>
      <c r="F36" s="323">
        <v>300000</v>
      </c>
      <c r="G36" s="330" t="s">
        <v>356</v>
      </c>
    </row>
    <row r="37" spans="1:7" x14ac:dyDescent="0.25">
      <c r="A37" s="152">
        <v>2212</v>
      </c>
      <c r="B37" s="153">
        <v>5156</v>
      </c>
      <c r="C37" s="154" t="s">
        <v>316</v>
      </c>
      <c r="D37" s="155">
        <v>10500</v>
      </c>
      <c r="E37" s="155">
        <v>10222.9</v>
      </c>
      <c r="F37" s="302">
        <v>10000</v>
      </c>
      <c r="G37" s="330" t="s">
        <v>357</v>
      </c>
    </row>
    <row r="38" spans="1:7" ht="14.45" customHeight="1" x14ac:dyDescent="0.25">
      <c r="A38" s="152">
        <v>2212</v>
      </c>
      <c r="B38" s="153">
        <v>5164</v>
      </c>
      <c r="C38" s="154" t="s">
        <v>358</v>
      </c>
      <c r="D38" s="155">
        <v>1000</v>
      </c>
      <c r="E38" s="155">
        <v>798.6</v>
      </c>
      <c r="F38" s="302">
        <v>1000</v>
      </c>
      <c r="G38" s="330" t="s">
        <v>359</v>
      </c>
    </row>
    <row r="39" spans="1:7" ht="27" customHeight="1" x14ac:dyDescent="0.25">
      <c r="A39" s="152">
        <v>2212</v>
      </c>
      <c r="B39" s="153">
        <v>5169</v>
      </c>
      <c r="C39" s="154" t="s">
        <v>318</v>
      </c>
      <c r="D39" s="155">
        <v>658500</v>
      </c>
      <c r="E39" s="155">
        <v>658014.56999999995</v>
      </c>
      <c r="F39" s="302">
        <v>700000</v>
      </c>
      <c r="G39" s="330" t="s">
        <v>360</v>
      </c>
    </row>
    <row r="40" spans="1:7" ht="14.45" customHeight="1" thickBot="1" x14ac:dyDescent="0.3">
      <c r="A40" s="281">
        <v>2212</v>
      </c>
      <c r="B40" s="282">
        <v>5171</v>
      </c>
      <c r="C40" s="283" t="s">
        <v>320</v>
      </c>
      <c r="D40" s="284">
        <v>849000</v>
      </c>
      <c r="E40" s="284">
        <v>848874.78</v>
      </c>
      <c r="F40" s="461">
        <v>500000</v>
      </c>
      <c r="G40" s="462" t="s">
        <v>361</v>
      </c>
    </row>
    <row r="41" spans="1:7" ht="27" customHeight="1" thickBot="1" x14ac:dyDescent="0.3">
      <c r="A41" s="333">
        <v>2212</v>
      </c>
      <c r="B41" s="334">
        <v>6121</v>
      </c>
      <c r="C41" s="335" t="s">
        <v>362</v>
      </c>
      <c r="D41" s="336">
        <v>1534000</v>
      </c>
      <c r="E41" s="336">
        <v>1533123.18</v>
      </c>
      <c r="F41" s="337">
        <v>200000</v>
      </c>
      <c r="G41" s="338" t="s">
        <v>363</v>
      </c>
    </row>
    <row r="42" spans="1:7" ht="15.75" thickBot="1" x14ac:dyDescent="0.3">
      <c r="A42" s="167">
        <v>2212</v>
      </c>
      <c r="B42" s="489" t="s">
        <v>364</v>
      </c>
      <c r="C42" s="489"/>
      <c r="D42" s="168">
        <f>SUM(D36:D41)</f>
        <v>3361000</v>
      </c>
      <c r="E42" s="168">
        <f>SUM(E36:E41)</f>
        <v>3358920.2800000003</v>
      </c>
      <c r="F42" s="168">
        <f t="shared" ref="F42" si="1">SUM(F36:F41)</f>
        <v>1711000</v>
      </c>
      <c r="G42" s="320" t="s">
        <v>365</v>
      </c>
    </row>
    <row r="43" spans="1:7" x14ac:dyDescent="0.25">
      <c r="A43" s="152">
        <v>2219</v>
      </c>
      <c r="B43" s="153">
        <v>5137</v>
      </c>
      <c r="C43" s="154" t="s">
        <v>333</v>
      </c>
      <c r="D43" s="155">
        <v>0</v>
      </c>
      <c r="E43" s="155">
        <v>0</v>
      </c>
      <c r="F43" s="302">
        <v>31581</v>
      </c>
      <c r="G43" s="330" t="s">
        <v>366</v>
      </c>
    </row>
    <row r="44" spans="1:7" x14ac:dyDescent="0.25">
      <c r="A44" s="152">
        <v>2219</v>
      </c>
      <c r="B44" s="153">
        <v>5162</v>
      </c>
      <c r="C44" s="154" t="s">
        <v>339</v>
      </c>
      <c r="D44" s="155">
        <v>0</v>
      </c>
      <c r="E44" s="155">
        <v>0</v>
      </c>
      <c r="F44" s="302">
        <v>15000</v>
      </c>
      <c r="G44" s="330" t="s">
        <v>367</v>
      </c>
    </row>
    <row r="45" spans="1:7" ht="15.75" thickBot="1" x14ac:dyDescent="0.3">
      <c r="A45" s="333">
        <v>2219</v>
      </c>
      <c r="B45" s="334">
        <v>6121</v>
      </c>
      <c r="C45" s="335" t="s">
        <v>362</v>
      </c>
      <c r="D45" s="336">
        <v>1802000</v>
      </c>
      <c r="E45" s="336">
        <v>1801083.26</v>
      </c>
      <c r="F45" s="337">
        <v>100000</v>
      </c>
      <c r="G45" s="338" t="s">
        <v>368</v>
      </c>
    </row>
    <row r="46" spans="1:7" ht="15.75" thickBot="1" x14ac:dyDescent="0.3">
      <c r="A46" s="167">
        <v>2219</v>
      </c>
      <c r="B46" s="489" t="s">
        <v>369</v>
      </c>
      <c r="C46" s="489"/>
      <c r="D46" s="168">
        <f>SUM(D43:D45)</f>
        <v>1802000</v>
      </c>
      <c r="E46" s="168">
        <f>SUM(E43:E45)</f>
        <v>1801083.26</v>
      </c>
      <c r="F46" s="168">
        <f>SUM(F43:F45)</f>
        <v>146581</v>
      </c>
      <c r="G46" s="320" t="s">
        <v>370</v>
      </c>
    </row>
    <row r="47" spans="1:7" ht="15.75" thickBot="1" x14ac:dyDescent="0.3">
      <c r="A47" s="170">
        <v>2292</v>
      </c>
      <c r="B47" s="171">
        <v>5323</v>
      </c>
      <c r="C47" s="172" t="s">
        <v>182</v>
      </c>
      <c r="D47" s="173">
        <v>383838</v>
      </c>
      <c r="E47" s="173">
        <v>383838</v>
      </c>
      <c r="F47" s="339">
        <v>387082.8</v>
      </c>
      <c r="G47" s="340" t="s">
        <v>371</v>
      </c>
    </row>
    <row r="48" spans="1:7" ht="15.75" thickBot="1" x14ac:dyDescent="0.3">
      <c r="A48" s="167">
        <v>2292</v>
      </c>
      <c r="B48" s="489" t="s">
        <v>372</v>
      </c>
      <c r="C48" s="489"/>
      <c r="D48" s="168">
        <f>SUM(D47)</f>
        <v>383838</v>
      </c>
      <c r="E48" s="168">
        <f>SUM(E47)</f>
        <v>383838</v>
      </c>
      <c r="F48" s="168">
        <f t="shared" ref="F48" si="2">SUM(F47)</f>
        <v>387082.8</v>
      </c>
      <c r="G48" s="320" t="s">
        <v>373</v>
      </c>
    </row>
    <row r="49" spans="1:7" x14ac:dyDescent="0.25">
      <c r="A49" s="157">
        <v>2310</v>
      </c>
      <c r="B49" s="158">
        <v>5011</v>
      </c>
      <c r="C49" s="159" t="s">
        <v>374</v>
      </c>
      <c r="D49" s="160">
        <v>88000</v>
      </c>
      <c r="E49" s="160">
        <v>87600</v>
      </c>
      <c r="F49" s="341">
        <v>88000</v>
      </c>
      <c r="G49" s="342" t="s">
        <v>375</v>
      </c>
    </row>
    <row r="50" spans="1:7" x14ac:dyDescent="0.25">
      <c r="A50" s="152">
        <v>2310</v>
      </c>
      <c r="B50" s="153">
        <v>5031</v>
      </c>
      <c r="C50" s="154" t="s">
        <v>376</v>
      </c>
      <c r="D50" s="155">
        <v>22000</v>
      </c>
      <c r="E50" s="155">
        <v>21720</v>
      </c>
      <c r="F50" s="343">
        <v>22000</v>
      </c>
      <c r="G50" s="330" t="s">
        <v>377</v>
      </c>
    </row>
    <row r="51" spans="1:7" x14ac:dyDescent="0.25">
      <c r="A51" s="152">
        <v>2310</v>
      </c>
      <c r="B51" s="153">
        <v>5032</v>
      </c>
      <c r="C51" s="154" t="s">
        <v>378</v>
      </c>
      <c r="D51" s="155">
        <v>8000</v>
      </c>
      <c r="E51" s="155">
        <v>7884</v>
      </c>
      <c r="F51" s="343">
        <v>8000</v>
      </c>
      <c r="G51" s="330" t="s">
        <v>379</v>
      </c>
    </row>
    <row r="52" spans="1:7" x14ac:dyDescent="0.25">
      <c r="A52" s="152">
        <v>2310</v>
      </c>
      <c r="B52" s="153">
        <v>5137</v>
      </c>
      <c r="C52" s="154" t="s">
        <v>333</v>
      </c>
      <c r="D52" s="155">
        <v>0</v>
      </c>
      <c r="E52" s="155">
        <v>0</v>
      </c>
      <c r="F52" s="302">
        <v>10000</v>
      </c>
      <c r="G52" s="330" t="s">
        <v>380</v>
      </c>
    </row>
    <row r="53" spans="1:7" x14ac:dyDescent="0.25">
      <c r="A53" s="152">
        <v>2310</v>
      </c>
      <c r="B53" s="153">
        <v>5139</v>
      </c>
      <c r="C53" s="154" t="s">
        <v>314</v>
      </c>
      <c r="D53" s="155">
        <v>206000</v>
      </c>
      <c r="E53" s="155">
        <v>205214.93</v>
      </c>
      <c r="F53" s="302">
        <v>200000</v>
      </c>
      <c r="G53" s="330" t="s">
        <v>381</v>
      </c>
    </row>
    <row r="54" spans="1:7" x14ac:dyDescent="0.25">
      <c r="A54" s="152">
        <v>2310</v>
      </c>
      <c r="B54" s="153">
        <v>5154</v>
      </c>
      <c r="C54" s="154" t="s">
        <v>382</v>
      </c>
      <c r="D54" s="155">
        <v>14000</v>
      </c>
      <c r="E54" s="155">
        <v>13508.24</v>
      </c>
      <c r="F54" s="302">
        <v>15000</v>
      </c>
      <c r="G54" s="330" t="s">
        <v>383</v>
      </c>
    </row>
    <row r="55" spans="1:7" x14ac:dyDescent="0.25">
      <c r="A55" s="152">
        <v>2310</v>
      </c>
      <c r="B55" s="153">
        <v>5156</v>
      </c>
      <c r="C55" s="154" t="s">
        <v>316</v>
      </c>
      <c r="D55" s="155">
        <v>400</v>
      </c>
      <c r="E55" s="155">
        <v>379</v>
      </c>
      <c r="F55" s="302">
        <v>500</v>
      </c>
      <c r="G55" s="330" t="s">
        <v>384</v>
      </c>
    </row>
    <row r="56" spans="1:7" ht="25.5" x14ac:dyDescent="0.25">
      <c r="A56" s="152">
        <v>2310</v>
      </c>
      <c r="B56" s="153">
        <v>5164</v>
      </c>
      <c r="C56" s="154" t="s">
        <v>358</v>
      </c>
      <c r="D56" s="155">
        <v>10000</v>
      </c>
      <c r="E56" s="155">
        <v>9567.32</v>
      </c>
      <c r="F56" s="302">
        <v>10000</v>
      </c>
      <c r="G56" s="330" t="s">
        <v>385</v>
      </c>
    </row>
    <row r="57" spans="1:7" x14ac:dyDescent="0.25">
      <c r="A57" s="152">
        <v>2310</v>
      </c>
      <c r="B57" s="153">
        <v>5166</v>
      </c>
      <c r="C57" s="154" t="s">
        <v>386</v>
      </c>
      <c r="D57" s="155">
        <v>9000</v>
      </c>
      <c r="E57" s="155">
        <v>9000</v>
      </c>
      <c r="F57" s="302">
        <v>10000</v>
      </c>
      <c r="G57" s="330" t="s">
        <v>387</v>
      </c>
    </row>
    <row r="58" spans="1:7" x14ac:dyDescent="0.25">
      <c r="A58" s="152">
        <v>2310</v>
      </c>
      <c r="B58" s="153">
        <v>5167</v>
      </c>
      <c r="C58" s="154" t="s">
        <v>341</v>
      </c>
      <c r="D58" s="155">
        <v>750</v>
      </c>
      <c r="E58" s="155">
        <v>750</v>
      </c>
      <c r="F58" s="302">
        <v>750</v>
      </c>
      <c r="G58" s="330" t="s">
        <v>388</v>
      </c>
    </row>
    <row r="59" spans="1:7" ht="25.5" x14ac:dyDescent="0.25">
      <c r="A59" s="152">
        <v>2310</v>
      </c>
      <c r="B59" s="153">
        <v>5168</v>
      </c>
      <c r="C59" s="154" t="s">
        <v>389</v>
      </c>
      <c r="D59" s="155">
        <v>7000</v>
      </c>
      <c r="E59" s="155">
        <v>6906.08</v>
      </c>
      <c r="F59" s="302">
        <v>10000</v>
      </c>
      <c r="G59" s="330" t="s">
        <v>390</v>
      </c>
    </row>
    <row r="60" spans="1:7" ht="25.5" x14ac:dyDescent="0.25">
      <c r="A60" s="152">
        <v>2310</v>
      </c>
      <c r="B60" s="153">
        <v>5169</v>
      </c>
      <c r="C60" s="154" t="s">
        <v>318</v>
      </c>
      <c r="D60" s="155">
        <v>226000</v>
      </c>
      <c r="E60" s="155">
        <v>225214.79</v>
      </c>
      <c r="F60" s="302">
        <v>300000</v>
      </c>
      <c r="G60" s="330" t="s">
        <v>391</v>
      </c>
    </row>
    <row r="61" spans="1:7" x14ac:dyDescent="0.25">
      <c r="A61" s="152">
        <v>2310</v>
      </c>
      <c r="B61" s="153">
        <v>5171</v>
      </c>
      <c r="C61" s="154" t="s">
        <v>320</v>
      </c>
      <c r="D61" s="155">
        <v>294000</v>
      </c>
      <c r="E61" s="155">
        <v>293466.82</v>
      </c>
      <c r="F61" s="302">
        <v>300000</v>
      </c>
      <c r="G61" s="330" t="s">
        <v>392</v>
      </c>
    </row>
    <row r="62" spans="1:7" ht="25.5" x14ac:dyDescent="0.25">
      <c r="A62" s="152">
        <v>2310</v>
      </c>
      <c r="B62" s="153">
        <v>5365</v>
      </c>
      <c r="C62" s="154" t="s">
        <v>393</v>
      </c>
      <c r="D62" s="155">
        <v>213308</v>
      </c>
      <c r="E62" s="155">
        <v>213308</v>
      </c>
      <c r="F62" s="302">
        <v>227416</v>
      </c>
      <c r="G62" s="331" t="s">
        <v>394</v>
      </c>
    </row>
    <row r="63" spans="1:7" x14ac:dyDescent="0.25">
      <c r="A63" s="152">
        <v>2310</v>
      </c>
      <c r="B63" s="153">
        <v>5901</v>
      </c>
      <c r="C63" s="154" t="s">
        <v>395</v>
      </c>
      <c r="D63" s="155">
        <v>0</v>
      </c>
      <c r="E63" s="155">
        <v>0</v>
      </c>
      <c r="F63" s="305">
        <v>500000</v>
      </c>
      <c r="G63" s="330" t="s">
        <v>396</v>
      </c>
    </row>
    <row r="64" spans="1:7" x14ac:dyDescent="0.25">
      <c r="A64" s="152">
        <v>2310</v>
      </c>
      <c r="B64" s="153">
        <v>5909</v>
      </c>
      <c r="C64" s="154" t="s">
        <v>323</v>
      </c>
      <c r="D64" s="155">
        <v>5668</v>
      </c>
      <c r="E64" s="155">
        <v>5668</v>
      </c>
      <c r="F64" s="302">
        <v>7985</v>
      </c>
      <c r="G64" s="330" t="s">
        <v>397</v>
      </c>
    </row>
    <row r="65" spans="1:7" x14ac:dyDescent="0.25">
      <c r="A65" s="344">
        <v>2310</v>
      </c>
      <c r="B65" s="345">
        <v>6121</v>
      </c>
      <c r="C65" s="346" t="s">
        <v>362</v>
      </c>
      <c r="D65" s="347">
        <v>319000</v>
      </c>
      <c r="E65" s="347">
        <v>318428.82</v>
      </c>
      <c r="F65" s="348">
        <v>86858.64</v>
      </c>
      <c r="G65" s="349" t="s">
        <v>398</v>
      </c>
    </row>
    <row r="66" spans="1:7" ht="15.75" thickBot="1" x14ac:dyDescent="0.3">
      <c r="A66" s="308">
        <v>2310</v>
      </c>
      <c r="B66" s="309">
        <v>6122</v>
      </c>
      <c r="C66" s="310" t="s">
        <v>399</v>
      </c>
      <c r="D66" s="311">
        <v>401000</v>
      </c>
      <c r="E66" s="311">
        <v>400719.24</v>
      </c>
      <c r="F66" s="312">
        <v>0</v>
      </c>
      <c r="G66" s="350" t="s">
        <v>400</v>
      </c>
    </row>
    <row r="67" spans="1:7" ht="15.75" thickBot="1" x14ac:dyDescent="0.3">
      <c r="A67" s="167">
        <v>2310</v>
      </c>
      <c r="B67" s="489" t="s">
        <v>10</v>
      </c>
      <c r="C67" s="489"/>
      <c r="D67" s="168">
        <f>SUM(D49:D66)</f>
        <v>1824126</v>
      </c>
      <c r="E67" s="168">
        <f t="shared" ref="E67:F67" si="3">SUM(E49:E66)</f>
        <v>1819335.24</v>
      </c>
      <c r="F67" s="168">
        <f t="shared" si="3"/>
        <v>1796509.64</v>
      </c>
      <c r="G67" s="320" t="s">
        <v>401</v>
      </c>
    </row>
    <row r="68" spans="1:7" x14ac:dyDescent="0.25">
      <c r="A68" s="157">
        <v>2321</v>
      </c>
      <c r="B68" s="158">
        <v>5011</v>
      </c>
      <c r="C68" s="159" t="s">
        <v>374</v>
      </c>
      <c r="D68" s="160">
        <v>88000</v>
      </c>
      <c r="E68" s="160">
        <v>87600</v>
      </c>
      <c r="F68" s="323">
        <v>88000</v>
      </c>
      <c r="G68" s="342" t="s">
        <v>402</v>
      </c>
    </row>
    <row r="69" spans="1:7" x14ac:dyDescent="0.25">
      <c r="A69" s="152">
        <v>2321</v>
      </c>
      <c r="B69" s="153">
        <v>5031</v>
      </c>
      <c r="C69" s="154" t="s">
        <v>376</v>
      </c>
      <c r="D69" s="155">
        <v>22000</v>
      </c>
      <c r="E69" s="155">
        <v>21720</v>
      </c>
      <c r="F69" s="302">
        <v>22000</v>
      </c>
      <c r="G69" s="330" t="s">
        <v>403</v>
      </c>
    </row>
    <row r="70" spans="1:7" x14ac:dyDescent="0.25">
      <c r="A70" s="152">
        <v>2321</v>
      </c>
      <c r="B70" s="153">
        <v>5032</v>
      </c>
      <c r="C70" s="154" t="s">
        <v>378</v>
      </c>
      <c r="D70" s="155">
        <v>8000</v>
      </c>
      <c r="E70" s="155">
        <v>7884</v>
      </c>
      <c r="F70" s="302">
        <v>80000</v>
      </c>
      <c r="G70" s="330" t="s">
        <v>404</v>
      </c>
    </row>
    <row r="71" spans="1:7" ht="25.5" x14ac:dyDescent="0.25">
      <c r="A71" s="152">
        <v>2321</v>
      </c>
      <c r="B71" s="153">
        <v>5132</v>
      </c>
      <c r="C71" s="154" t="s">
        <v>405</v>
      </c>
      <c r="D71" s="155">
        <v>270</v>
      </c>
      <c r="E71" s="155">
        <v>270</v>
      </c>
      <c r="F71" s="302">
        <v>500</v>
      </c>
      <c r="G71" s="330" t="s">
        <v>406</v>
      </c>
    </row>
    <row r="72" spans="1:7" x14ac:dyDescent="0.25">
      <c r="A72" s="152">
        <v>2321</v>
      </c>
      <c r="B72" s="153">
        <v>5137</v>
      </c>
      <c r="C72" s="154" t="s">
        <v>333</v>
      </c>
      <c r="D72" s="155">
        <v>0</v>
      </c>
      <c r="E72" s="155">
        <v>0</v>
      </c>
      <c r="F72" s="302">
        <v>10000</v>
      </c>
      <c r="G72" s="330" t="s">
        <v>407</v>
      </c>
    </row>
    <row r="73" spans="1:7" x14ac:dyDescent="0.25">
      <c r="A73" s="152">
        <v>2321</v>
      </c>
      <c r="B73" s="153">
        <v>5139</v>
      </c>
      <c r="C73" s="154" t="s">
        <v>314</v>
      </c>
      <c r="D73" s="155">
        <v>71000</v>
      </c>
      <c r="E73" s="155">
        <v>70347.320000000007</v>
      </c>
      <c r="F73" s="302">
        <v>80000</v>
      </c>
      <c r="G73" s="330" t="s">
        <v>408</v>
      </c>
    </row>
    <row r="74" spans="1:7" x14ac:dyDescent="0.25">
      <c r="A74" s="152">
        <v>2321</v>
      </c>
      <c r="B74" s="153">
        <v>5151</v>
      </c>
      <c r="C74" s="154" t="s">
        <v>409</v>
      </c>
      <c r="D74" s="155">
        <v>6200</v>
      </c>
      <c r="E74" s="155">
        <v>6186.6</v>
      </c>
      <c r="F74" s="302">
        <v>7000</v>
      </c>
      <c r="G74" s="330" t="s">
        <v>410</v>
      </c>
    </row>
    <row r="75" spans="1:7" ht="25.5" x14ac:dyDescent="0.25">
      <c r="A75" s="152">
        <v>2321</v>
      </c>
      <c r="B75" s="153">
        <v>5154</v>
      </c>
      <c r="C75" s="154" t="s">
        <v>382</v>
      </c>
      <c r="D75" s="155">
        <v>562000</v>
      </c>
      <c r="E75" s="155">
        <v>561575.44999999995</v>
      </c>
      <c r="F75" s="302">
        <v>600000</v>
      </c>
      <c r="G75" s="330" t="s">
        <v>411</v>
      </c>
    </row>
    <row r="76" spans="1:7" x14ac:dyDescent="0.25">
      <c r="A76" s="152">
        <v>2321</v>
      </c>
      <c r="B76" s="153">
        <v>5156</v>
      </c>
      <c r="C76" s="154" t="s">
        <v>316</v>
      </c>
      <c r="D76" s="155">
        <v>400</v>
      </c>
      <c r="E76" s="155">
        <v>388.5</v>
      </c>
      <c r="F76" s="302">
        <v>500</v>
      </c>
      <c r="G76" s="330" t="s">
        <v>412</v>
      </c>
    </row>
    <row r="77" spans="1:7" x14ac:dyDescent="0.25">
      <c r="A77" s="152">
        <v>2321</v>
      </c>
      <c r="B77" s="153">
        <v>5162</v>
      </c>
      <c r="C77" s="154" t="s">
        <v>339</v>
      </c>
      <c r="D77" s="155">
        <v>200</v>
      </c>
      <c r="E77" s="155">
        <v>200</v>
      </c>
      <c r="F77" s="302">
        <v>300</v>
      </c>
      <c r="G77" s="330" t="s">
        <v>413</v>
      </c>
    </row>
    <row r="78" spans="1:7" x14ac:dyDescent="0.25">
      <c r="A78" s="152">
        <v>2321</v>
      </c>
      <c r="B78" s="153">
        <v>5164</v>
      </c>
      <c r="C78" s="154" t="s">
        <v>358</v>
      </c>
      <c r="D78" s="155">
        <v>5300</v>
      </c>
      <c r="E78" s="155">
        <v>5268.61</v>
      </c>
      <c r="F78" s="302">
        <v>5000</v>
      </c>
      <c r="G78" s="330" t="s">
        <v>414</v>
      </c>
    </row>
    <row r="79" spans="1:7" x14ac:dyDescent="0.25">
      <c r="A79" s="152">
        <v>2321</v>
      </c>
      <c r="B79" s="153">
        <v>5166</v>
      </c>
      <c r="C79" s="154" t="s">
        <v>386</v>
      </c>
      <c r="D79" s="155">
        <v>4700</v>
      </c>
      <c r="E79" s="155">
        <v>4625</v>
      </c>
      <c r="F79" s="302">
        <v>5000</v>
      </c>
      <c r="G79" s="330" t="s">
        <v>415</v>
      </c>
    </row>
    <row r="80" spans="1:7" ht="15.75" thickBot="1" x14ac:dyDescent="0.3">
      <c r="A80" s="281">
        <v>2321</v>
      </c>
      <c r="B80" s="282">
        <v>5167</v>
      </c>
      <c r="C80" s="283" t="s">
        <v>341</v>
      </c>
      <c r="D80" s="284">
        <v>750</v>
      </c>
      <c r="E80" s="284">
        <v>750</v>
      </c>
      <c r="F80" s="461">
        <v>750</v>
      </c>
      <c r="G80" s="463" t="s">
        <v>416</v>
      </c>
    </row>
    <row r="81" spans="1:7" x14ac:dyDescent="0.25">
      <c r="A81" s="157">
        <v>2321</v>
      </c>
      <c r="B81" s="158">
        <v>5168</v>
      </c>
      <c r="C81" s="159" t="s">
        <v>389</v>
      </c>
      <c r="D81" s="160">
        <v>1800</v>
      </c>
      <c r="E81" s="160">
        <v>1710.6</v>
      </c>
      <c r="F81" s="323">
        <v>5800</v>
      </c>
      <c r="G81" s="342" t="s">
        <v>417</v>
      </c>
    </row>
    <row r="82" spans="1:7" x14ac:dyDescent="0.25">
      <c r="A82" s="152">
        <v>2321</v>
      </c>
      <c r="B82" s="153">
        <v>5169</v>
      </c>
      <c r="C82" s="154" t="s">
        <v>318</v>
      </c>
      <c r="D82" s="155">
        <v>351000</v>
      </c>
      <c r="E82" s="155">
        <v>350744.08</v>
      </c>
      <c r="F82" s="302">
        <v>400000</v>
      </c>
      <c r="G82" s="330" t="s">
        <v>418</v>
      </c>
    </row>
    <row r="83" spans="1:7" x14ac:dyDescent="0.25">
      <c r="A83" s="152">
        <v>2321</v>
      </c>
      <c r="B83" s="153">
        <v>5171</v>
      </c>
      <c r="C83" s="154" t="s">
        <v>320</v>
      </c>
      <c r="D83" s="155">
        <v>192100</v>
      </c>
      <c r="E83" s="155">
        <v>192033.5</v>
      </c>
      <c r="F83" s="302">
        <v>200000</v>
      </c>
      <c r="G83" s="330" t="s">
        <v>419</v>
      </c>
    </row>
    <row r="84" spans="1:7" x14ac:dyDescent="0.25">
      <c r="A84" s="152">
        <v>2321</v>
      </c>
      <c r="B84" s="153">
        <v>5901</v>
      </c>
      <c r="C84" s="154" t="s">
        <v>395</v>
      </c>
      <c r="D84" s="155">
        <v>0</v>
      </c>
      <c r="E84" s="155">
        <v>0</v>
      </c>
      <c r="F84" s="305">
        <v>500000</v>
      </c>
      <c r="G84" s="351" t="s">
        <v>420</v>
      </c>
    </row>
    <row r="85" spans="1:7" x14ac:dyDescent="0.25">
      <c r="A85" s="344">
        <v>2321</v>
      </c>
      <c r="B85" s="345">
        <v>6121</v>
      </c>
      <c r="C85" s="346" t="s">
        <v>362</v>
      </c>
      <c r="D85" s="347">
        <v>766000</v>
      </c>
      <c r="E85" s="347">
        <v>765646.18</v>
      </c>
      <c r="F85" s="348">
        <v>157014.44</v>
      </c>
      <c r="G85" s="349" t="s">
        <v>421</v>
      </c>
    </row>
    <row r="86" spans="1:7" ht="15.75" thickBot="1" x14ac:dyDescent="0.3">
      <c r="A86" s="308">
        <v>2321</v>
      </c>
      <c r="B86" s="309">
        <v>6122</v>
      </c>
      <c r="C86" s="310" t="s">
        <v>399</v>
      </c>
      <c r="D86" s="311">
        <v>815000</v>
      </c>
      <c r="E86" s="311">
        <v>814612.12</v>
      </c>
      <c r="F86" s="312">
        <v>0</v>
      </c>
      <c r="G86" s="350" t="s">
        <v>422</v>
      </c>
    </row>
    <row r="87" spans="1:7" ht="15.75" thickBot="1" x14ac:dyDescent="0.3">
      <c r="A87" s="167">
        <v>2321</v>
      </c>
      <c r="B87" s="489" t="s">
        <v>177</v>
      </c>
      <c r="C87" s="489"/>
      <c r="D87" s="168">
        <f>SUM(D68:D86)</f>
        <v>2894720</v>
      </c>
      <c r="E87" s="168">
        <f t="shared" ref="E87:F87" si="4">SUM(E68:E86)</f>
        <v>2891561.96</v>
      </c>
      <c r="F87" s="168">
        <f t="shared" si="4"/>
        <v>2161864.44</v>
      </c>
      <c r="G87" s="320" t="s">
        <v>423</v>
      </c>
    </row>
    <row r="88" spans="1:7" x14ac:dyDescent="0.25">
      <c r="A88" s="389">
        <v>2569</v>
      </c>
      <c r="B88" s="390">
        <v>5909</v>
      </c>
      <c r="C88" s="451" t="s">
        <v>323</v>
      </c>
      <c r="D88" s="452">
        <v>233270</v>
      </c>
      <c r="E88" s="452">
        <v>0</v>
      </c>
      <c r="F88" s="453">
        <v>932835.2</v>
      </c>
      <c r="G88" s="454" t="s">
        <v>424</v>
      </c>
    </row>
    <row r="89" spans="1:7" ht="15.75" thickBot="1" x14ac:dyDescent="0.3">
      <c r="A89" s="308">
        <v>2569</v>
      </c>
      <c r="B89" s="309">
        <v>6909</v>
      </c>
      <c r="C89" s="310" t="s">
        <v>325</v>
      </c>
      <c r="D89" s="311">
        <v>363000</v>
      </c>
      <c r="E89" s="311">
        <v>0</v>
      </c>
      <c r="F89" s="312">
        <v>756126.92</v>
      </c>
      <c r="G89" s="319" t="s">
        <v>425</v>
      </c>
    </row>
    <row r="90" spans="1:7" ht="15.75" thickBot="1" x14ac:dyDescent="0.3">
      <c r="A90" s="167">
        <v>2569</v>
      </c>
      <c r="B90" s="489" t="s">
        <v>426</v>
      </c>
      <c r="C90" s="489"/>
      <c r="D90" s="168">
        <f>SUM(D88:D89)</f>
        <v>596270</v>
      </c>
      <c r="E90" s="168">
        <f t="shared" ref="E90:F90" si="5">SUM(E88:E89)</f>
        <v>0</v>
      </c>
      <c r="F90" s="168">
        <f t="shared" si="5"/>
        <v>1688962.12</v>
      </c>
      <c r="G90" s="320" t="s">
        <v>427</v>
      </c>
    </row>
    <row r="91" spans="1:7" s="437" customFormat="1" ht="18" customHeight="1" thickBot="1" x14ac:dyDescent="0.3">
      <c r="A91" s="457" t="s">
        <v>165</v>
      </c>
      <c r="B91" s="552" t="s">
        <v>166</v>
      </c>
      <c r="C91" s="552"/>
      <c r="D91" s="456">
        <f>SUM(D90,D87,D67,D48,D46,D42,D35,D20)</f>
        <v>11000000</v>
      </c>
      <c r="E91" s="456">
        <f t="shared" ref="E91:F91" si="6">SUM(E90,E87,E67,E48,E46,E42,E35,E20)</f>
        <v>10391342.16</v>
      </c>
      <c r="F91" s="456">
        <f t="shared" si="6"/>
        <v>8000000</v>
      </c>
      <c r="G91" s="455" t="s">
        <v>835</v>
      </c>
    </row>
    <row r="92" spans="1:7" s="437" customFormat="1" ht="18" customHeight="1" x14ac:dyDescent="0.25">
      <c r="A92" s="438" t="s">
        <v>832</v>
      </c>
      <c r="B92" s="553" t="s">
        <v>833</v>
      </c>
      <c r="C92" s="553"/>
      <c r="D92" s="445">
        <f>SUM(D20+D35+D42+D46+D48+D67+D87+D90-D41-D45-D65-D66-D85-D86-D89)</f>
        <v>5000000</v>
      </c>
      <c r="E92" s="445">
        <f t="shared" ref="E92:F92" si="7">SUM(E20+E35+E42+E46+E48+E67+E87+E90-E41-E45-E65-E66-E85-E86-E89)</f>
        <v>4757729.3600000003</v>
      </c>
      <c r="F92" s="446">
        <f t="shared" si="7"/>
        <v>6699999.9999999991</v>
      </c>
      <c r="G92" s="439"/>
    </row>
    <row r="93" spans="1:7" s="437" customFormat="1" ht="18" customHeight="1" x14ac:dyDescent="0.25">
      <c r="A93" s="440"/>
      <c r="B93" s="554" t="s">
        <v>834</v>
      </c>
      <c r="C93" s="554"/>
      <c r="D93" s="447">
        <f>SUM(D41+D45+D65+D66+D85+D86+D89)</f>
        <v>6000000</v>
      </c>
      <c r="E93" s="447">
        <f t="shared" ref="E93:F93" si="8">SUM(E41+E45+E65+E66+E85+E86+E89)</f>
        <v>5633612.7999999998</v>
      </c>
      <c r="F93" s="448">
        <f t="shared" si="8"/>
        <v>1300000</v>
      </c>
      <c r="G93" s="443"/>
    </row>
    <row r="94" spans="1:7" s="437" customFormat="1" ht="16.149999999999999" customHeight="1" thickBot="1" x14ac:dyDescent="0.3">
      <c r="A94" s="440"/>
      <c r="B94" s="449"/>
      <c r="C94" s="449"/>
      <c r="D94" s="441"/>
      <c r="E94" s="441"/>
      <c r="F94" s="441"/>
      <c r="G94" s="443"/>
    </row>
    <row r="95" spans="1:7" ht="20.25" thickBot="1" x14ac:dyDescent="0.3">
      <c r="A95" s="147" t="s">
        <v>1</v>
      </c>
      <c r="B95" s="148" t="s">
        <v>2</v>
      </c>
      <c r="C95" s="149" t="s">
        <v>3</v>
      </c>
      <c r="D95" s="150" t="s">
        <v>196</v>
      </c>
      <c r="E95" s="150" t="s">
        <v>197</v>
      </c>
      <c r="F95" s="300" t="s">
        <v>209</v>
      </c>
      <c r="G95" s="301" t="s">
        <v>311</v>
      </c>
    </row>
    <row r="96" spans="1:7" x14ac:dyDescent="0.25">
      <c r="A96" s="157">
        <v>3111</v>
      </c>
      <c r="B96" s="158">
        <v>5139</v>
      </c>
      <c r="C96" s="159" t="s">
        <v>314</v>
      </c>
      <c r="D96" s="160">
        <v>152000</v>
      </c>
      <c r="E96" s="160">
        <v>151780.46</v>
      </c>
      <c r="F96" s="323">
        <v>50000</v>
      </c>
      <c r="G96" s="330" t="s">
        <v>428</v>
      </c>
    </row>
    <row r="97" spans="1:7" x14ac:dyDescent="0.25">
      <c r="A97" s="152">
        <v>3111</v>
      </c>
      <c r="B97" s="153">
        <v>5169</v>
      </c>
      <c r="C97" s="154" t="s">
        <v>318</v>
      </c>
      <c r="D97" s="155">
        <v>8000</v>
      </c>
      <c r="E97" s="155">
        <v>7892.5</v>
      </c>
      <c r="F97" s="302">
        <v>5000</v>
      </c>
      <c r="G97" s="330" t="s">
        <v>429</v>
      </c>
    </row>
    <row r="98" spans="1:7" ht="15.75" thickBot="1" x14ac:dyDescent="0.3">
      <c r="A98" s="162">
        <v>3111</v>
      </c>
      <c r="B98" s="163">
        <v>5171</v>
      </c>
      <c r="C98" s="164" t="s">
        <v>320</v>
      </c>
      <c r="D98" s="165">
        <v>95500</v>
      </c>
      <c r="E98" s="165">
        <v>95470</v>
      </c>
      <c r="F98" s="352">
        <v>45000</v>
      </c>
      <c r="G98" s="351" t="s">
        <v>430</v>
      </c>
    </row>
    <row r="99" spans="1:7" ht="15.75" thickBot="1" x14ac:dyDescent="0.3">
      <c r="A99" s="167">
        <v>3111</v>
      </c>
      <c r="B99" s="489" t="s">
        <v>431</v>
      </c>
      <c r="C99" s="489"/>
      <c r="D99" s="168">
        <f>SUM(D96:D98)</f>
        <v>255500</v>
      </c>
      <c r="E99" s="168">
        <f t="shared" ref="E99:F99" si="9">SUM(E96:E98)</f>
        <v>255142.96</v>
      </c>
      <c r="F99" s="168">
        <f t="shared" si="9"/>
        <v>100000</v>
      </c>
      <c r="G99" s="320" t="s">
        <v>432</v>
      </c>
    </row>
    <row r="100" spans="1:7" x14ac:dyDescent="0.25">
      <c r="A100" s="157">
        <v>3113</v>
      </c>
      <c r="B100" s="158">
        <v>5132</v>
      </c>
      <c r="C100" s="159" t="s">
        <v>405</v>
      </c>
      <c r="D100" s="160">
        <v>133</v>
      </c>
      <c r="E100" s="160">
        <v>133</v>
      </c>
      <c r="F100" s="323">
        <v>0</v>
      </c>
      <c r="G100" s="353" t="s">
        <v>433</v>
      </c>
    </row>
    <row r="101" spans="1:7" x14ac:dyDescent="0.25">
      <c r="A101" s="152">
        <v>3113</v>
      </c>
      <c r="B101" s="153">
        <v>5139</v>
      </c>
      <c r="C101" s="154" t="s">
        <v>314</v>
      </c>
      <c r="D101" s="155">
        <v>699000</v>
      </c>
      <c r="E101" s="155">
        <v>698281</v>
      </c>
      <c r="F101" s="302">
        <v>700000</v>
      </c>
      <c r="G101" s="342" t="s">
        <v>434</v>
      </c>
    </row>
    <row r="102" spans="1:7" x14ac:dyDescent="0.25">
      <c r="A102" s="152">
        <v>3113</v>
      </c>
      <c r="B102" s="153">
        <v>5156</v>
      </c>
      <c r="C102" s="154" t="s">
        <v>316</v>
      </c>
      <c r="D102" s="155">
        <v>2500</v>
      </c>
      <c r="E102" s="155">
        <v>2500</v>
      </c>
      <c r="F102" s="302">
        <v>3000</v>
      </c>
      <c r="G102" s="330" t="s">
        <v>435</v>
      </c>
    </row>
    <row r="103" spans="1:7" x14ac:dyDescent="0.25">
      <c r="A103" s="152">
        <v>3113</v>
      </c>
      <c r="B103" s="153">
        <v>5164</v>
      </c>
      <c r="C103" s="154" t="s">
        <v>358</v>
      </c>
      <c r="D103" s="155">
        <v>130000</v>
      </c>
      <c r="E103" s="155">
        <v>129393.9</v>
      </c>
      <c r="F103" s="302">
        <v>100000</v>
      </c>
      <c r="G103" s="330" t="s">
        <v>436</v>
      </c>
    </row>
    <row r="104" spans="1:7" x14ac:dyDescent="0.25">
      <c r="A104" s="152">
        <v>3113</v>
      </c>
      <c r="B104" s="153">
        <v>5169</v>
      </c>
      <c r="C104" s="154" t="s">
        <v>318</v>
      </c>
      <c r="D104" s="155">
        <v>136000</v>
      </c>
      <c r="E104" s="155">
        <v>135056.5</v>
      </c>
      <c r="F104" s="302">
        <v>130000</v>
      </c>
      <c r="G104" s="330" t="s">
        <v>437</v>
      </c>
    </row>
    <row r="105" spans="1:7" x14ac:dyDescent="0.25">
      <c r="A105" s="152">
        <v>3113</v>
      </c>
      <c r="B105" s="153">
        <v>5171</v>
      </c>
      <c r="C105" s="154" t="s">
        <v>320</v>
      </c>
      <c r="D105" s="155">
        <v>7386000</v>
      </c>
      <c r="E105" s="155">
        <v>7385370.7400000002</v>
      </c>
      <c r="F105" s="302">
        <v>1167000</v>
      </c>
      <c r="G105" s="330" t="s">
        <v>438</v>
      </c>
    </row>
    <row r="106" spans="1:7" x14ac:dyDescent="0.25">
      <c r="A106" s="344">
        <v>3113</v>
      </c>
      <c r="B106" s="345">
        <v>6121</v>
      </c>
      <c r="C106" s="346" t="s">
        <v>362</v>
      </c>
      <c r="D106" s="347">
        <v>448000</v>
      </c>
      <c r="E106" s="347">
        <v>447377.82</v>
      </c>
      <c r="F106" s="354">
        <v>0</v>
      </c>
      <c r="G106" s="350" t="s">
        <v>439</v>
      </c>
    </row>
    <row r="107" spans="1:7" ht="15.75" thickBot="1" x14ac:dyDescent="0.3">
      <c r="A107" s="308">
        <v>3113</v>
      </c>
      <c r="B107" s="309">
        <v>6122</v>
      </c>
      <c r="C107" s="310" t="s">
        <v>399</v>
      </c>
      <c r="D107" s="311">
        <v>1229000</v>
      </c>
      <c r="E107" s="311">
        <v>1228442.57</v>
      </c>
      <c r="F107" s="312">
        <v>0</v>
      </c>
      <c r="G107" s="350" t="s">
        <v>440</v>
      </c>
    </row>
    <row r="108" spans="1:7" ht="15.75" thickBot="1" x14ac:dyDescent="0.3">
      <c r="A108" s="167">
        <v>3113</v>
      </c>
      <c r="B108" s="489" t="s">
        <v>441</v>
      </c>
      <c r="C108" s="489"/>
      <c r="D108" s="168">
        <f>SUM(D100:D107)</f>
        <v>10030633</v>
      </c>
      <c r="E108" s="168">
        <f t="shared" ref="E108:F108" si="10">SUM(E100:E107)</f>
        <v>10026555.530000001</v>
      </c>
      <c r="F108" s="168">
        <f t="shared" si="10"/>
        <v>2100000</v>
      </c>
      <c r="G108" s="320" t="s">
        <v>442</v>
      </c>
    </row>
    <row r="109" spans="1:7" x14ac:dyDescent="0.25">
      <c r="A109" s="157">
        <v>3119</v>
      </c>
      <c r="B109" s="158">
        <v>5331</v>
      </c>
      <c r="C109" s="159" t="s">
        <v>443</v>
      </c>
      <c r="D109" s="160">
        <v>4300000</v>
      </c>
      <c r="E109" s="160">
        <v>4300000</v>
      </c>
      <c r="F109" s="323">
        <v>4100000</v>
      </c>
      <c r="G109" s="355" t="s">
        <v>444</v>
      </c>
    </row>
    <row r="110" spans="1:7" ht="27" customHeight="1" thickBot="1" x14ac:dyDescent="0.3">
      <c r="A110" s="356">
        <v>3119</v>
      </c>
      <c r="B110" s="357">
        <v>5336</v>
      </c>
      <c r="C110" s="358" t="s">
        <v>445</v>
      </c>
      <c r="D110" s="359">
        <v>50536</v>
      </c>
      <c r="E110" s="359">
        <v>50536</v>
      </c>
      <c r="F110" s="328">
        <v>62701</v>
      </c>
      <c r="G110" s="360" t="s">
        <v>446</v>
      </c>
    </row>
    <row r="111" spans="1:7" ht="15.75" thickBot="1" x14ac:dyDescent="0.3">
      <c r="A111" s="167">
        <v>3119</v>
      </c>
      <c r="B111" s="489" t="s">
        <v>447</v>
      </c>
      <c r="C111" s="489"/>
      <c r="D111" s="168">
        <f>SUM(D109:D110)</f>
        <v>4350536</v>
      </c>
      <c r="E111" s="168">
        <f t="shared" ref="E111:F111" si="11">SUM(E109:E110)</f>
        <v>4350536</v>
      </c>
      <c r="F111" s="168">
        <f t="shared" si="11"/>
        <v>4162701</v>
      </c>
      <c r="G111" s="320" t="s">
        <v>448</v>
      </c>
    </row>
    <row r="112" spans="1:7" x14ac:dyDescent="0.25">
      <c r="A112" s="157">
        <v>3314</v>
      </c>
      <c r="B112" s="158">
        <v>5011</v>
      </c>
      <c r="C112" s="159" t="s">
        <v>374</v>
      </c>
      <c r="D112" s="160">
        <v>450000</v>
      </c>
      <c r="E112" s="160">
        <v>412150</v>
      </c>
      <c r="F112" s="323">
        <v>450000</v>
      </c>
      <c r="G112" s="342" t="s">
        <v>449</v>
      </c>
    </row>
    <row r="113" spans="1:7" x14ac:dyDescent="0.25">
      <c r="A113" s="152">
        <v>3314</v>
      </c>
      <c r="B113" s="153">
        <v>5021</v>
      </c>
      <c r="C113" s="154" t="s">
        <v>450</v>
      </c>
      <c r="D113" s="155">
        <v>7000</v>
      </c>
      <c r="E113" s="155">
        <v>6724</v>
      </c>
      <c r="F113" s="302">
        <v>4000</v>
      </c>
      <c r="G113" s="330" t="s">
        <v>451</v>
      </c>
    </row>
    <row r="114" spans="1:7" x14ac:dyDescent="0.25">
      <c r="A114" s="152">
        <v>3314</v>
      </c>
      <c r="B114" s="153">
        <v>5031</v>
      </c>
      <c r="C114" s="154" t="s">
        <v>376</v>
      </c>
      <c r="D114" s="155">
        <v>111600</v>
      </c>
      <c r="E114" s="155">
        <v>102209</v>
      </c>
      <c r="F114" s="302">
        <v>111600</v>
      </c>
      <c r="G114" s="330" t="s">
        <v>452</v>
      </c>
    </row>
    <row r="115" spans="1:7" x14ac:dyDescent="0.25">
      <c r="A115" s="152">
        <v>3314</v>
      </c>
      <c r="B115" s="153">
        <v>5032</v>
      </c>
      <c r="C115" s="154" t="s">
        <v>378</v>
      </c>
      <c r="D115" s="155">
        <v>40500</v>
      </c>
      <c r="E115" s="155">
        <v>37091</v>
      </c>
      <c r="F115" s="302">
        <v>40500</v>
      </c>
      <c r="G115" s="330" t="s">
        <v>453</v>
      </c>
    </row>
    <row r="116" spans="1:7" x14ac:dyDescent="0.25">
      <c r="A116" s="152">
        <v>3314</v>
      </c>
      <c r="B116" s="153">
        <v>5133</v>
      </c>
      <c r="C116" s="154" t="s">
        <v>454</v>
      </c>
      <c r="D116" s="155">
        <v>0</v>
      </c>
      <c r="E116" s="155">
        <v>0</v>
      </c>
      <c r="F116" s="302">
        <v>500</v>
      </c>
      <c r="G116" s="330" t="s">
        <v>455</v>
      </c>
    </row>
    <row r="117" spans="1:7" ht="25.5" x14ac:dyDescent="0.25">
      <c r="A117" s="152">
        <v>3314</v>
      </c>
      <c r="B117" s="153">
        <v>5136</v>
      </c>
      <c r="C117" s="154" t="s">
        <v>331</v>
      </c>
      <c r="D117" s="155">
        <v>55036</v>
      </c>
      <c r="E117" s="155">
        <v>55036</v>
      </c>
      <c r="F117" s="302">
        <v>60000</v>
      </c>
      <c r="G117" s="331" t="s">
        <v>456</v>
      </c>
    </row>
    <row r="118" spans="1:7" x14ac:dyDescent="0.25">
      <c r="A118" s="152">
        <v>3314</v>
      </c>
      <c r="B118" s="153">
        <v>5139</v>
      </c>
      <c r="C118" s="154" t="s">
        <v>314</v>
      </c>
      <c r="D118" s="155">
        <v>7800</v>
      </c>
      <c r="E118" s="155">
        <v>7748.55</v>
      </c>
      <c r="F118" s="302">
        <v>8000</v>
      </c>
      <c r="G118" s="330" t="s">
        <v>457</v>
      </c>
    </row>
    <row r="119" spans="1:7" x14ac:dyDescent="0.25">
      <c r="A119" s="152">
        <v>3314</v>
      </c>
      <c r="B119" s="153">
        <v>5151</v>
      </c>
      <c r="C119" s="154" t="s">
        <v>409</v>
      </c>
      <c r="D119" s="155">
        <v>750</v>
      </c>
      <c r="E119" s="155">
        <v>739.26</v>
      </c>
      <c r="F119" s="302">
        <v>800</v>
      </c>
      <c r="G119" s="330" t="s">
        <v>458</v>
      </c>
    </row>
    <row r="120" spans="1:7" x14ac:dyDescent="0.25">
      <c r="A120" s="152">
        <v>3314</v>
      </c>
      <c r="B120" s="153">
        <v>5153</v>
      </c>
      <c r="C120" s="154" t="s">
        <v>459</v>
      </c>
      <c r="D120" s="155">
        <v>30000</v>
      </c>
      <c r="E120" s="155">
        <v>29939.85</v>
      </c>
      <c r="F120" s="302">
        <v>30000</v>
      </c>
      <c r="G120" s="330" t="s">
        <v>460</v>
      </c>
    </row>
    <row r="121" spans="1:7" ht="15.75" thickBot="1" x14ac:dyDescent="0.3">
      <c r="A121" s="281">
        <v>3314</v>
      </c>
      <c r="B121" s="282">
        <v>5154</v>
      </c>
      <c r="C121" s="283" t="s">
        <v>382</v>
      </c>
      <c r="D121" s="284">
        <v>28000</v>
      </c>
      <c r="E121" s="284">
        <v>27701.73</v>
      </c>
      <c r="F121" s="461">
        <v>30000</v>
      </c>
      <c r="G121" s="463" t="s">
        <v>461</v>
      </c>
    </row>
    <row r="122" spans="1:7" x14ac:dyDescent="0.25">
      <c r="A122" s="157">
        <v>3314</v>
      </c>
      <c r="B122" s="158">
        <v>5161</v>
      </c>
      <c r="C122" s="159" t="s">
        <v>337</v>
      </c>
      <c r="D122" s="160">
        <v>600</v>
      </c>
      <c r="E122" s="160">
        <v>494</v>
      </c>
      <c r="F122" s="323">
        <v>500</v>
      </c>
      <c r="G122" s="342" t="s">
        <v>462</v>
      </c>
    </row>
    <row r="123" spans="1:7" x14ac:dyDescent="0.25">
      <c r="A123" s="152">
        <v>3314</v>
      </c>
      <c r="B123" s="153">
        <v>5162</v>
      </c>
      <c r="C123" s="154" t="s">
        <v>339</v>
      </c>
      <c r="D123" s="155">
        <v>5200</v>
      </c>
      <c r="E123" s="155">
        <v>5131.66</v>
      </c>
      <c r="F123" s="302">
        <v>6000</v>
      </c>
      <c r="G123" s="330" t="s">
        <v>463</v>
      </c>
    </row>
    <row r="124" spans="1:7" ht="14.45" customHeight="1" x14ac:dyDescent="0.25">
      <c r="A124" s="152">
        <v>3314</v>
      </c>
      <c r="B124" s="153">
        <v>5168</v>
      </c>
      <c r="C124" s="154" t="s">
        <v>389</v>
      </c>
      <c r="D124" s="155">
        <v>3500</v>
      </c>
      <c r="E124" s="155">
        <v>3175.45</v>
      </c>
      <c r="F124" s="302">
        <v>3175.45</v>
      </c>
      <c r="G124" s="330" t="s">
        <v>464</v>
      </c>
    </row>
    <row r="125" spans="1:7" x14ac:dyDescent="0.25">
      <c r="A125" s="152">
        <v>3314</v>
      </c>
      <c r="B125" s="153">
        <v>5169</v>
      </c>
      <c r="C125" s="154" t="s">
        <v>318</v>
      </c>
      <c r="D125" s="155">
        <v>1400</v>
      </c>
      <c r="E125" s="155">
        <v>1398.12</v>
      </c>
      <c r="F125" s="302">
        <v>2000</v>
      </c>
      <c r="G125" s="330" t="s">
        <v>465</v>
      </c>
    </row>
    <row r="126" spans="1:7" x14ac:dyDescent="0.25">
      <c r="A126" s="152">
        <v>3314</v>
      </c>
      <c r="B126" s="153">
        <v>5171</v>
      </c>
      <c r="C126" s="154" t="s">
        <v>320</v>
      </c>
      <c r="D126" s="155">
        <v>4500</v>
      </c>
      <c r="E126" s="155">
        <v>4455.96</v>
      </c>
      <c r="F126" s="302">
        <v>5000</v>
      </c>
      <c r="G126" s="330" t="s">
        <v>466</v>
      </c>
    </row>
    <row r="127" spans="1:7" x14ac:dyDescent="0.25">
      <c r="A127" s="152">
        <v>3314</v>
      </c>
      <c r="B127" s="153">
        <v>5173</v>
      </c>
      <c r="C127" s="154" t="s">
        <v>347</v>
      </c>
      <c r="D127" s="155">
        <v>972</v>
      </c>
      <c r="E127" s="155">
        <v>972</v>
      </c>
      <c r="F127" s="302">
        <v>1500</v>
      </c>
      <c r="G127" s="330" t="s">
        <v>467</v>
      </c>
    </row>
    <row r="128" spans="1:7" x14ac:dyDescent="0.25">
      <c r="A128" s="152">
        <v>3314</v>
      </c>
      <c r="B128" s="153">
        <v>5175</v>
      </c>
      <c r="C128" s="154" t="s">
        <v>349</v>
      </c>
      <c r="D128" s="155">
        <v>0</v>
      </c>
      <c r="E128" s="155">
        <v>0</v>
      </c>
      <c r="F128" s="302">
        <v>1000</v>
      </c>
      <c r="G128" s="330" t="s">
        <v>468</v>
      </c>
    </row>
    <row r="129" spans="1:7" x14ac:dyDescent="0.25">
      <c r="A129" s="152">
        <v>3314</v>
      </c>
      <c r="B129" s="153">
        <v>5229</v>
      </c>
      <c r="C129" s="154" t="s">
        <v>353</v>
      </c>
      <c r="D129" s="155">
        <v>550</v>
      </c>
      <c r="E129" s="155">
        <v>550</v>
      </c>
      <c r="F129" s="302">
        <v>550</v>
      </c>
      <c r="G129" s="330" t="s">
        <v>469</v>
      </c>
    </row>
    <row r="130" spans="1:7" ht="15.75" thickBot="1" x14ac:dyDescent="0.3">
      <c r="A130" s="162">
        <v>3314</v>
      </c>
      <c r="B130" s="163">
        <v>5499</v>
      </c>
      <c r="C130" s="164" t="s">
        <v>470</v>
      </c>
      <c r="D130" s="165">
        <v>10450</v>
      </c>
      <c r="E130" s="165">
        <v>10450</v>
      </c>
      <c r="F130" s="352">
        <v>12000</v>
      </c>
      <c r="G130" s="351" t="s">
        <v>471</v>
      </c>
    </row>
    <row r="131" spans="1:7" ht="15.75" thickBot="1" x14ac:dyDescent="0.3">
      <c r="A131" s="167">
        <v>3314</v>
      </c>
      <c r="B131" s="489" t="s">
        <v>11</v>
      </c>
      <c r="C131" s="489"/>
      <c r="D131" s="168">
        <f>SUM(D112:D130)</f>
        <v>757858</v>
      </c>
      <c r="E131" s="168">
        <f>SUM(E112:E130)</f>
        <v>705966.58</v>
      </c>
      <c r="F131" s="168">
        <f>SUM(F112:F130)</f>
        <v>767125.45</v>
      </c>
      <c r="G131" s="320" t="s">
        <v>472</v>
      </c>
    </row>
    <row r="132" spans="1:7" ht="30" customHeight="1" x14ac:dyDescent="0.25">
      <c r="A132" s="157">
        <v>3319</v>
      </c>
      <c r="B132" s="158">
        <v>5021</v>
      </c>
      <c r="C132" s="159" t="s">
        <v>450</v>
      </c>
      <c r="D132" s="160">
        <v>40000</v>
      </c>
      <c r="E132" s="160">
        <v>39391</v>
      </c>
      <c r="F132" s="323">
        <v>40000</v>
      </c>
      <c r="G132" s="342" t="s">
        <v>473</v>
      </c>
    </row>
    <row r="133" spans="1:7" ht="30" customHeight="1" x14ac:dyDescent="0.25">
      <c r="A133" s="152">
        <v>3319</v>
      </c>
      <c r="B133" s="153">
        <v>5041</v>
      </c>
      <c r="C133" s="154" t="s">
        <v>474</v>
      </c>
      <c r="D133" s="155">
        <v>337500</v>
      </c>
      <c r="E133" s="155">
        <v>337401.48</v>
      </c>
      <c r="F133" s="302">
        <v>400000</v>
      </c>
      <c r="G133" s="330" t="s">
        <v>475</v>
      </c>
    </row>
    <row r="134" spans="1:7" x14ac:dyDescent="0.25">
      <c r="A134" s="152">
        <v>3319</v>
      </c>
      <c r="B134" s="153">
        <v>5132</v>
      </c>
      <c r="C134" s="154" t="s">
        <v>405</v>
      </c>
      <c r="D134" s="155">
        <v>60</v>
      </c>
      <c r="E134" s="155">
        <v>60</v>
      </c>
      <c r="F134" s="302">
        <v>0</v>
      </c>
      <c r="G134" s="361" t="s">
        <v>476</v>
      </c>
    </row>
    <row r="135" spans="1:7" x14ac:dyDescent="0.25">
      <c r="A135" s="152">
        <v>3319</v>
      </c>
      <c r="B135" s="153">
        <v>5137</v>
      </c>
      <c r="C135" s="154" t="s">
        <v>333</v>
      </c>
      <c r="D135" s="155">
        <v>0</v>
      </c>
      <c r="E135" s="155">
        <v>0</v>
      </c>
      <c r="F135" s="302">
        <v>5000</v>
      </c>
      <c r="G135" s="330" t="s">
        <v>477</v>
      </c>
    </row>
    <row r="136" spans="1:7" ht="31.9" customHeight="1" x14ac:dyDescent="0.25">
      <c r="A136" s="152">
        <v>3319</v>
      </c>
      <c r="B136" s="153">
        <v>5139</v>
      </c>
      <c r="C136" s="154" t="s">
        <v>314</v>
      </c>
      <c r="D136" s="155">
        <v>50000</v>
      </c>
      <c r="E136" s="155">
        <v>49176.66</v>
      </c>
      <c r="F136" s="302">
        <v>200000</v>
      </c>
      <c r="G136" s="330" t="s">
        <v>478</v>
      </c>
    </row>
    <row r="137" spans="1:7" x14ac:dyDescent="0.25">
      <c r="A137" s="152">
        <v>3319</v>
      </c>
      <c r="B137" s="153">
        <v>5151</v>
      </c>
      <c r="C137" s="154" t="s">
        <v>409</v>
      </c>
      <c r="D137" s="155">
        <v>2100</v>
      </c>
      <c r="E137" s="155">
        <v>2073.21</v>
      </c>
      <c r="F137" s="302">
        <v>2100</v>
      </c>
      <c r="G137" s="330" t="s">
        <v>479</v>
      </c>
    </row>
    <row r="138" spans="1:7" x14ac:dyDescent="0.25">
      <c r="A138" s="152">
        <v>3319</v>
      </c>
      <c r="B138" s="153">
        <v>5154</v>
      </c>
      <c r="C138" s="154" t="s">
        <v>382</v>
      </c>
      <c r="D138" s="155">
        <v>80000</v>
      </c>
      <c r="E138" s="155">
        <v>78126.27</v>
      </c>
      <c r="F138" s="379">
        <v>160000</v>
      </c>
      <c r="G138" s="330" t="s">
        <v>480</v>
      </c>
    </row>
    <row r="139" spans="1:7" x14ac:dyDescent="0.25">
      <c r="A139" s="152">
        <v>3319</v>
      </c>
      <c r="B139" s="153">
        <v>5155</v>
      </c>
      <c r="C139" s="154" t="s">
        <v>481</v>
      </c>
      <c r="D139" s="155">
        <v>41100</v>
      </c>
      <c r="E139" s="155">
        <v>41040</v>
      </c>
      <c r="F139" s="302">
        <v>51506</v>
      </c>
      <c r="G139" s="330" t="s">
        <v>482</v>
      </c>
    </row>
    <row r="140" spans="1:7" x14ac:dyDescent="0.25">
      <c r="A140" s="152">
        <v>3319</v>
      </c>
      <c r="B140" s="153">
        <v>5156</v>
      </c>
      <c r="C140" s="154" t="s">
        <v>316</v>
      </c>
      <c r="D140" s="155">
        <v>3200</v>
      </c>
      <c r="E140" s="155">
        <v>3174.7</v>
      </c>
      <c r="F140" s="302">
        <v>4000</v>
      </c>
      <c r="G140" s="330" t="s">
        <v>483</v>
      </c>
    </row>
    <row r="141" spans="1:7" x14ac:dyDescent="0.25">
      <c r="A141" s="152">
        <v>3319</v>
      </c>
      <c r="B141" s="153">
        <v>5164</v>
      </c>
      <c r="C141" s="154" t="s">
        <v>358</v>
      </c>
      <c r="D141" s="155">
        <v>51000</v>
      </c>
      <c r="E141" s="155">
        <v>50564.69</v>
      </c>
      <c r="F141" s="302">
        <v>55000</v>
      </c>
      <c r="G141" s="330" t="s">
        <v>484</v>
      </c>
    </row>
    <row r="142" spans="1:7" x14ac:dyDescent="0.25">
      <c r="A142" s="152">
        <v>3319</v>
      </c>
      <c r="B142" s="153">
        <v>5168</v>
      </c>
      <c r="C142" s="154" t="s">
        <v>389</v>
      </c>
      <c r="D142" s="155">
        <v>0</v>
      </c>
      <c r="E142" s="155">
        <v>0</v>
      </c>
      <c r="F142" s="302">
        <v>3600</v>
      </c>
      <c r="G142" s="330" t="s">
        <v>485</v>
      </c>
    </row>
    <row r="143" spans="1:7" ht="30.6" customHeight="1" x14ac:dyDescent="0.25">
      <c r="A143" s="152">
        <v>3319</v>
      </c>
      <c r="B143" s="153">
        <v>5169</v>
      </c>
      <c r="C143" s="154" t="s">
        <v>318</v>
      </c>
      <c r="D143" s="155">
        <v>318000</v>
      </c>
      <c r="E143" s="155">
        <v>317497.95</v>
      </c>
      <c r="F143" s="302">
        <v>300000</v>
      </c>
      <c r="G143" s="330" t="s">
        <v>486</v>
      </c>
    </row>
    <row r="144" spans="1:7" x14ac:dyDescent="0.25">
      <c r="A144" s="152">
        <v>3319</v>
      </c>
      <c r="B144" s="153">
        <v>5171</v>
      </c>
      <c r="C144" s="154" t="s">
        <v>320</v>
      </c>
      <c r="D144" s="155">
        <v>43000</v>
      </c>
      <c r="E144" s="155">
        <v>42080</v>
      </c>
      <c r="F144" s="302">
        <v>400000</v>
      </c>
      <c r="G144" s="330" t="s">
        <v>487</v>
      </c>
    </row>
    <row r="145" spans="1:7" x14ac:dyDescent="0.25">
      <c r="A145" s="152">
        <v>3319</v>
      </c>
      <c r="B145" s="153">
        <v>5175</v>
      </c>
      <c r="C145" s="154" t="s">
        <v>349</v>
      </c>
      <c r="D145" s="155">
        <v>62000</v>
      </c>
      <c r="E145" s="155">
        <v>61996.1</v>
      </c>
      <c r="F145" s="302">
        <v>61400</v>
      </c>
      <c r="G145" s="330" t="s">
        <v>488</v>
      </c>
    </row>
    <row r="146" spans="1:7" x14ac:dyDescent="0.25">
      <c r="A146" s="152">
        <v>3319</v>
      </c>
      <c r="B146" s="153">
        <v>5194</v>
      </c>
      <c r="C146" s="154" t="s">
        <v>351</v>
      </c>
      <c r="D146" s="155">
        <v>21000</v>
      </c>
      <c r="E146" s="155">
        <v>20286</v>
      </c>
      <c r="F146" s="302">
        <v>25000</v>
      </c>
      <c r="G146" s="330" t="s">
        <v>489</v>
      </c>
    </row>
    <row r="147" spans="1:7" x14ac:dyDescent="0.25">
      <c r="A147" s="344">
        <v>3319</v>
      </c>
      <c r="B147" s="345">
        <v>6121</v>
      </c>
      <c r="C147" s="346" t="s">
        <v>362</v>
      </c>
      <c r="D147" s="347">
        <v>504000</v>
      </c>
      <c r="E147" s="347">
        <v>503955.49</v>
      </c>
      <c r="F147" s="354">
        <v>1000000</v>
      </c>
      <c r="G147" s="362" t="s">
        <v>490</v>
      </c>
    </row>
    <row r="148" spans="1:7" ht="15.75" thickBot="1" x14ac:dyDescent="0.3">
      <c r="A148" s="308">
        <v>3319</v>
      </c>
      <c r="B148" s="309">
        <v>6122</v>
      </c>
      <c r="C148" s="310" t="s">
        <v>399</v>
      </c>
      <c r="D148" s="311">
        <v>1438000</v>
      </c>
      <c r="E148" s="311">
        <v>1437861.62</v>
      </c>
      <c r="F148" s="312">
        <v>1000000</v>
      </c>
      <c r="G148" s="362" t="s">
        <v>491</v>
      </c>
    </row>
    <row r="149" spans="1:7" ht="15.75" thickBot="1" x14ac:dyDescent="0.3">
      <c r="A149" s="167">
        <v>3319</v>
      </c>
      <c r="B149" s="489" t="s">
        <v>13</v>
      </c>
      <c r="C149" s="489"/>
      <c r="D149" s="168">
        <f>SUM(D132:D148)</f>
        <v>2990960</v>
      </c>
      <c r="E149" s="168">
        <f t="shared" ref="E149:F149" si="12">SUM(E132:E148)</f>
        <v>2984685.17</v>
      </c>
      <c r="F149" s="168">
        <f t="shared" si="12"/>
        <v>3707606</v>
      </c>
      <c r="G149" s="320" t="s">
        <v>492</v>
      </c>
    </row>
    <row r="150" spans="1:7" x14ac:dyDescent="0.25">
      <c r="A150" s="157">
        <v>3326</v>
      </c>
      <c r="B150" s="158">
        <v>5139</v>
      </c>
      <c r="C150" s="159" t="s">
        <v>314</v>
      </c>
      <c r="D150" s="160">
        <v>1500</v>
      </c>
      <c r="E150" s="160">
        <v>1497.38</v>
      </c>
      <c r="F150" s="323">
        <v>1500</v>
      </c>
      <c r="G150" s="342" t="s">
        <v>493</v>
      </c>
    </row>
    <row r="151" spans="1:7" x14ac:dyDescent="0.25">
      <c r="A151" s="152">
        <v>3326</v>
      </c>
      <c r="B151" s="153">
        <v>5169</v>
      </c>
      <c r="C151" s="154" t="s">
        <v>318</v>
      </c>
      <c r="D151" s="155">
        <v>44000</v>
      </c>
      <c r="E151" s="155">
        <v>43875</v>
      </c>
      <c r="F151" s="302">
        <v>48500</v>
      </c>
      <c r="G151" s="330" t="s">
        <v>494</v>
      </c>
    </row>
    <row r="152" spans="1:7" ht="15.75" thickBot="1" x14ac:dyDescent="0.3">
      <c r="A152" s="162">
        <v>3326</v>
      </c>
      <c r="B152" s="163">
        <v>5171</v>
      </c>
      <c r="C152" s="164" t="s">
        <v>320</v>
      </c>
      <c r="D152" s="165">
        <v>298000</v>
      </c>
      <c r="E152" s="165">
        <v>297122</v>
      </c>
      <c r="F152" s="363">
        <v>500000</v>
      </c>
      <c r="G152" s="351" t="s">
        <v>495</v>
      </c>
    </row>
    <row r="153" spans="1:7" ht="15.75" thickBot="1" x14ac:dyDescent="0.3">
      <c r="A153" s="167">
        <v>3326</v>
      </c>
      <c r="B153" s="489" t="s">
        <v>212</v>
      </c>
      <c r="C153" s="489"/>
      <c r="D153" s="168">
        <f>SUM(D150:D152)</f>
        <v>343500</v>
      </c>
      <c r="E153" s="168">
        <f t="shared" ref="E153:F153" si="13">SUM(E150:E152)</f>
        <v>342494.38</v>
      </c>
      <c r="F153" s="168">
        <f t="shared" si="13"/>
        <v>550000</v>
      </c>
      <c r="G153" s="320" t="s">
        <v>496</v>
      </c>
    </row>
    <row r="154" spans="1:7" x14ac:dyDescent="0.25">
      <c r="A154" s="157">
        <v>3329</v>
      </c>
      <c r="B154" s="158">
        <v>5171</v>
      </c>
      <c r="C154" s="159" t="s">
        <v>320</v>
      </c>
      <c r="D154" s="160">
        <v>1120</v>
      </c>
      <c r="E154" s="160">
        <v>1120</v>
      </c>
      <c r="F154" s="323">
        <v>0</v>
      </c>
      <c r="G154" s="361" t="s">
        <v>497</v>
      </c>
    </row>
    <row r="155" spans="1:7" ht="26.25" thickBot="1" x14ac:dyDescent="0.3">
      <c r="A155" s="162">
        <v>3329</v>
      </c>
      <c r="B155" s="163">
        <v>5223</v>
      </c>
      <c r="C155" s="164" t="s">
        <v>498</v>
      </c>
      <c r="D155" s="165">
        <v>7930</v>
      </c>
      <c r="E155" s="165">
        <v>7930</v>
      </c>
      <c r="F155" s="352">
        <v>0</v>
      </c>
      <c r="G155" s="364" t="s">
        <v>499</v>
      </c>
    </row>
    <row r="156" spans="1:7" ht="15.75" thickBot="1" x14ac:dyDescent="0.3">
      <c r="A156" s="167">
        <v>3329</v>
      </c>
      <c r="B156" s="489" t="s">
        <v>500</v>
      </c>
      <c r="C156" s="489"/>
      <c r="D156" s="168">
        <f>SUM(D154:D155)</f>
        <v>9050</v>
      </c>
      <c r="E156" s="168">
        <f t="shared" ref="E156:F156" si="14">SUM(E154:E155)</f>
        <v>9050</v>
      </c>
      <c r="F156" s="168">
        <f t="shared" si="14"/>
        <v>0</v>
      </c>
      <c r="G156" s="320" t="s">
        <v>501</v>
      </c>
    </row>
    <row r="157" spans="1:7" x14ac:dyDescent="0.25">
      <c r="A157" s="157">
        <v>3341</v>
      </c>
      <c r="B157" s="158">
        <v>5169</v>
      </c>
      <c r="C157" s="159" t="s">
        <v>318</v>
      </c>
      <c r="D157" s="160">
        <v>6480</v>
      </c>
      <c r="E157" s="160">
        <v>6480</v>
      </c>
      <c r="F157" s="323">
        <v>6480</v>
      </c>
      <c r="G157" s="342" t="s">
        <v>502</v>
      </c>
    </row>
    <row r="158" spans="1:7" x14ac:dyDescent="0.25">
      <c r="A158" s="152">
        <v>3341</v>
      </c>
      <c r="B158" s="153">
        <v>5171</v>
      </c>
      <c r="C158" s="154" t="s">
        <v>320</v>
      </c>
      <c r="D158" s="155">
        <v>2029</v>
      </c>
      <c r="E158" s="155">
        <v>2028.22</v>
      </c>
      <c r="F158" s="302">
        <v>0</v>
      </c>
      <c r="G158" s="361" t="s">
        <v>503</v>
      </c>
    </row>
    <row r="159" spans="1:7" ht="15.75" thickBot="1" x14ac:dyDescent="0.3">
      <c r="A159" s="308">
        <v>3341</v>
      </c>
      <c r="B159" s="309">
        <v>6121</v>
      </c>
      <c r="C159" s="310" t="s">
        <v>362</v>
      </c>
      <c r="D159" s="311">
        <v>719000</v>
      </c>
      <c r="E159" s="311">
        <v>718643.19999999995</v>
      </c>
      <c r="F159" s="312">
        <v>0</v>
      </c>
      <c r="G159" s="365" t="s">
        <v>504</v>
      </c>
    </row>
    <row r="160" spans="1:7" ht="15.75" thickBot="1" x14ac:dyDescent="0.3">
      <c r="A160" s="167">
        <v>3341</v>
      </c>
      <c r="B160" s="489" t="s">
        <v>505</v>
      </c>
      <c r="C160" s="489"/>
      <c r="D160" s="168">
        <f>SUM(D157:D159)</f>
        <v>727509</v>
      </c>
      <c r="E160" s="168">
        <f t="shared" ref="E160:F160" si="15">SUM(E157:E159)</f>
        <v>727151.41999999993</v>
      </c>
      <c r="F160" s="168">
        <f t="shared" si="15"/>
        <v>6480</v>
      </c>
      <c r="G160" s="320" t="s">
        <v>506</v>
      </c>
    </row>
    <row r="161" spans="1:7" x14ac:dyDescent="0.25">
      <c r="A161" s="157">
        <v>3399</v>
      </c>
      <c r="B161" s="158">
        <v>5021</v>
      </c>
      <c r="C161" s="159" t="s">
        <v>450</v>
      </c>
      <c r="D161" s="160">
        <v>1500</v>
      </c>
      <c r="E161" s="160">
        <v>1245</v>
      </c>
      <c r="F161" s="323">
        <v>1500</v>
      </c>
      <c r="G161" s="342" t="s">
        <v>507</v>
      </c>
    </row>
    <row r="162" spans="1:7" x14ac:dyDescent="0.25">
      <c r="A162" s="152">
        <v>3399</v>
      </c>
      <c r="B162" s="153">
        <v>5139</v>
      </c>
      <c r="C162" s="154" t="s">
        <v>314</v>
      </c>
      <c r="D162" s="155">
        <v>15100</v>
      </c>
      <c r="E162" s="155">
        <v>15005</v>
      </c>
      <c r="F162" s="302">
        <v>15000</v>
      </c>
      <c r="G162" s="330" t="s">
        <v>508</v>
      </c>
    </row>
    <row r="163" spans="1:7" x14ac:dyDescent="0.25">
      <c r="A163" s="152">
        <v>3399</v>
      </c>
      <c r="B163" s="153">
        <v>5169</v>
      </c>
      <c r="C163" s="154" t="s">
        <v>318</v>
      </c>
      <c r="D163" s="155">
        <v>7600</v>
      </c>
      <c r="E163" s="155">
        <v>7600</v>
      </c>
      <c r="F163" s="302">
        <v>8000</v>
      </c>
      <c r="G163" s="330" t="s">
        <v>509</v>
      </c>
    </row>
    <row r="164" spans="1:7" x14ac:dyDescent="0.25">
      <c r="A164" s="162">
        <v>3399</v>
      </c>
      <c r="B164" s="163">
        <v>5175</v>
      </c>
      <c r="C164" s="164" t="s">
        <v>349</v>
      </c>
      <c r="D164" s="165">
        <v>0</v>
      </c>
      <c r="E164" s="165">
        <v>0</v>
      </c>
      <c r="F164" s="352">
        <v>50</v>
      </c>
      <c r="G164" s="351" t="s">
        <v>510</v>
      </c>
    </row>
    <row r="165" spans="1:7" ht="15.75" thickBot="1" x14ac:dyDescent="0.3">
      <c r="A165" s="162">
        <v>3399</v>
      </c>
      <c r="B165" s="163">
        <v>5194</v>
      </c>
      <c r="C165" s="164" t="s">
        <v>351</v>
      </c>
      <c r="D165" s="165">
        <v>31000</v>
      </c>
      <c r="E165" s="165">
        <v>30651.16</v>
      </c>
      <c r="F165" s="352">
        <v>30450</v>
      </c>
      <c r="G165" s="351" t="s">
        <v>511</v>
      </c>
    </row>
    <row r="166" spans="1:7" ht="15.75" thickBot="1" x14ac:dyDescent="0.3">
      <c r="A166" s="167">
        <v>3399</v>
      </c>
      <c r="B166" s="489" t="s">
        <v>512</v>
      </c>
      <c r="C166" s="489"/>
      <c r="D166" s="168">
        <f>SUM(D161:D165)</f>
        <v>55200</v>
      </c>
      <c r="E166" s="168">
        <f t="shared" ref="E166:F166" si="16">SUM(E161:E165)</f>
        <v>54501.16</v>
      </c>
      <c r="F166" s="168">
        <f t="shared" si="16"/>
        <v>55000</v>
      </c>
      <c r="G166" s="320" t="s">
        <v>513</v>
      </c>
    </row>
    <row r="167" spans="1:7" x14ac:dyDescent="0.25">
      <c r="A167" s="157">
        <v>3419</v>
      </c>
      <c r="B167" s="158">
        <v>5021</v>
      </c>
      <c r="C167" s="159" t="s">
        <v>450</v>
      </c>
      <c r="D167" s="160">
        <v>110800</v>
      </c>
      <c r="E167" s="160">
        <v>110748</v>
      </c>
      <c r="F167" s="323">
        <v>120000</v>
      </c>
      <c r="G167" s="342" t="s">
        <v>514</v>
      </c>
    </row>
    <row r="168" spans="1:7" x14ac:dyDescent="0.25">
      <c r="A168" s="152">
        <v>3419</v>
      </c>
      <c r="B168" s="153">
        <v>5137</v>
      </c>
      <c r="C168" s="154" t="s">
        <v>333</v>
      </c>
      <c r="D168" s="155">
        <v>60000</v>
      </c>
      <c r="E168" s="155">
        <v>59299.8</v>
      </c>
      <c r="F168" s="302">
        <v>60000</v>
      </c>
      <c r="G168" s="330" t="s">
        <v>515</v>
      </c>
    </row>
    <row r="169" spans="1:7" ht="25.5" x14ac:dyDescent="0.25">
      <c r="A169" s="152">
        <v>3419</v>
      </c>
      <c r="B169" s="153">
        <v>5139</v>
      </c>
      <c r="C169" s="154" t="s">
        <v>314</v>
      </c>
      <c r="D169" s="155">
        <v>97000</v>
      </c>
      <c r="E169" s="155">
        <v>96876.79</v>
      </c>
      <c r="F169" s="302">
        <v>100000</v>
      </c>
      <c r="G169" s="330" t="s">
        <v>516</v>
      </c>
    </row>
    <row r="170" spans="1:7" x14ac:dyDescent="0.25">
      <c r="A170" s="152">
        <v>3419</v>
      </c>
      <c r="B170" s="153">
        <v>5151</v>
      </c>
      <c r="C170" s="154" t="s">
        <v>409</v>
      </c>
      <c r="D170" s="155">
        <v>12000</v>
      </c>
      <c r="E170" s="155">
        <v>11910.3</v>
      </c>
      <c r="F170" s="302">
        <v>12000</v>
      </c>
      <c r="G170" s="330" t="s">
        <v>517</v>
      </c>
    </row>
    <row r="171" spans="1:7" x14ac:dyDescent="0.25">
      <c r="A171" s="152">
        <v>3419</v>
      </c>
      <c r="B171" s="153">
        <v>5153</v>
      </c>
      <c r="C171" s="154" t="s">
        <v>459</v>
      </c>
      <c r="D171" s="155">
        <v>45500</v>
      </c>
      <c r="E171" s="155">
        <v>45383.45</v>
      </c>
      <c r="F171" s="302">
        <v>50000</v>
      </c>
      <c r="G171" s="330" t="s">
        <v>518</v>
      </c>
    </row>
    <row r="172" spans="1:7" x14ac:dyDescent="0.25">
      <c r="A172" s="152">
        <v>3419</v>
      </c>
      <c r="B172" s="153">
        <v>5154</v>
      </c>
      <c r="C172" s="154" t="s">
        <v>382</v>
      </c>
      <c r="D172" s="155">
        <v>25500</v>
      </c>
      <c r="E172" s="155">
        <v>25461.06</v>
      </c>
      <c r="F172" s="302">
        <v>30000</v>
      </c>
      <c r="G172" s="330" t="s">
        <v>519</v>
      </c>
    </row>
    <row r="173" spans="1:7" x14ac:dyDescent="0.25">
      <c r="A173" s="152">
        <v>3419</v>
      </c>
      <c r="B173" s="153">
        <v>5155</v>
      </c>
      <c r="C173" s="154" t="s">
        <v>481</v>
      </c>
      <c r="D173" s="155">
        <v>97500</v>
      </c>
      <c r="E173" s="155">
        <v>97232.5</v>
      </c>
      <c r="F173" s="302">
        <v>100000</v>
      </c>
      <c r="G173" s="330" t="s">
        <v>520</v>
      </c>
    </row>
    <row r="174" spans="1:7" x14ac:dyDescent="0.25">
      <c r="A174" s="152">
        <v>3419</v>
      </c>
      <c r="B174" s="153">
        <v>5162</v>
      </c>
      <c r="C174" s="154" t="s">
        <v>339</v>
      </c>
      <c r="D174" s="155">
        <v>6001</v>
      </c>
      <c r="E174" s="155">
        <v>6000.43</v>
      </c>
      <c r="F174" s="302">
        <v>7000</v>
      </c>
      <c r="G174" s="330" t="s">
        <v>521</v>
      </c>
    </row>
    <row r="175" spans="1:7" ht="25.5" x14ac:dyDescent="0.25">
      <c r="A175" s="152">
        <v>3419</v>
      </c>
      <c r="B175" s="153">
        <v>5169</v>
      </c>
      <c r="C175" s="154" t="s">
        <v>318</v>
      </c>
      <c r="D175" s="155">
        <v>154000</v>
      </c>
      <c r="E175" s="155">
        <v>153583.28</v>
      </c>
      <c r="F175" s="302">
        <v>200000</v>
      </c>
      <c r="G175" s="330" t="s">
        <v>522</v>
      </c>
    </row>
    <row r="176" spans="1:7" x14ac:dyDescent="0.25">
      <c r="A176" s="152">
        <v>3419</v>
      </c>
      <c r="B176" s="153">
        <v>5171</v>
      </c>
      <c r="C176" s="154" t="s">
        <v>320</v>
      </c>
      <c r="D176" s="155">
        <v>25000</v>
      </c>
      <c r="E176" s="155">
        <v>24500</v>
      </c>
      <c r="F176" s="302">
        <v>25000</v>
      </c>
      <c r="G176" s="330" t="s">
        <v>523</v>
      </c>
    </row>
    <row r="177" spans="1:7" x14ac:dyDescent="0.25">
      <c r="A177" s="152">
        <v>3419</v>
      </c>
      <c r="B177" s="153">
        <v>5194</v>
      </c>
      <c r="C177" s="154" t="s">
        <v>351</v>
      </c>
      <c r="D177" s="155">
        <v>59000</v>
      </c>
      <c r="E177" s="155">
        <v>58572</v>
      </c>
      <c r="F177" s="302">
        <v>50000</v>
      </c>
      <c r="G177" s="331" t="s">
        <v>524</v>
      </c>
    </row>
    <row r="178" spans="1:7" ht="15.75" thickBot="1" x14ac:dyDescent="0.3">
      <c r="A178" s="162">
        <v>3419</v>
      </c>
      <c r="B178" s="163">
        <v>5222</v>
      </c>
      <c r="C178" s="164" t="s">
        <v>35</v>
      </c>
      <c r="D178" s="165">
        <v>443900</v>
      </c>
      <c r="E178" s="165">
        <v>443900</v>
      </c>
      <c r="F178" s="352">
        <v>450000</v>
      </c>
      <c r="G178" s="330" t="s">
        <v>525</v>
      </c>
    </row>
    <row r="179" spans="1:7" ht="15.75" thickBot="1" x14ac:dyDescent="0.3">
      <c r="A179" s="167">
        <v>3419</v>
      </c>
      <c r="B179" s="489" t="s">
        <v>526</v>
      </c>
      <c r="C179" s="489"/>
      <c r="D179" s="168">
        <f>SUM(D167:D178)</f>
        <v>1136201</v>
      </c>
      <c r="E179" s="168">
        <f t="shared" ref="E179:F179" si="17">SUM(E167:E178)</f>
        <v>1133467.6099999999</v>
      </c>
      <c r="F179" s="168">
        <f t="shared" si="17"/>
        <v>1204000</v>
      </c>
      <c r="G179" s="320" t="s">
        <v>527</v>
      </c>
    </row>
    <row r="180" spans="1:7" x14ac:dyDescent="0.25">
      <c r="A180" s="157">
        <v>3421</v>
      </c>
      <c r="B180" s="158">
        <v>5137</v>
      </c>
      <c r="C180" s="159" t="s">
        <v>333</v>
      </c>
      <c r="D180" s="160">
        <v>0</v>
      </c>
      <c r="E180" s="160">
        <v>0</v>
      </c>
      <c r="F180" s="323">
        <v>10000</v>
      </c>
      <c r="G180" s="342" t="s">
        <v>528</v>
      </c>
    </row>
    <row r="181" spans="1:7" x14ac:dyDescent="0.25">
      <c r="A181" s="152">
        <v>3421</v>
      </c>
      <c r="B181" s="153">
        <v>5139</v>
      </c>
      <c r="C181" s="154" t="s">
        <v>314</v>
      </c>
      <c r="D181" s="155">
        <v>0</v>
      </c>
      <c r="E181" s="155">
        <v>0</v>
      </c>
      <c r="F181" s="302">
        <v>10000</v>
      </c>
      <c r="G181" s="330" t="s">
        <v>529</v>
      </c>
    </row>
    <row r="182" spans="1:7" x14ac:dyDescent="0.25">
      <c r="A182" s="152">
        <v>3421</v>
      </c>
      <c r="B182" s="153">
        <v>5162</v>
      </c>
      <c r="C182" s="154" t="s">
        <v>339</v>
      </c>
      <c r="D182" s="155">
        <v>6000</v>
      </c>
      <c r="E182" s="155">
        <v>5840.22</v>
      </c>
      <c r="F182" s="302">
        <v>8000</v>
      </c>
      <c r="G182" s="330" t="s">
        <v>530</v>
      </c>
    </row>
    <row r="183" spans="1:7" x14ac:dyDescent="0.25">
      <c r="A183" s="152">
        <v>3421</v>
      </c>
      <c r="B183" s="153">
        <v>5169</v>
      </c>
      <c r="C183" s="154" t="s">
        <v>318</v>
      </c>
      <c r="D183" s="155">
        <v>4000</v>
      </c>
      <c r="E183" s="155">
        <v>3900</v>
      </c>
      <c r="F183" s="302">
        <v>5000</v>
      </c>
      <c r="G183" s="330" t="s">
        <v>531</v>
      </c>
    </row>
    <row r="184" spans="1:7" x14ac:dyDescent="0.25">
      <c r="A184" s="152">
        <v>3421</v>
      </c>
      <c r="B184" s="153">
        <v>5171</v>
      </c>
      <c r="C184" s="154" t="s">
        <v>320</v>
      </c>
      <c r="D184" s="155">
        <v>13000</v>
      </c>
      <c r="E184" s="155">
        <v>12880</v>
      </c>
      <c r="F184" s="302">
        <v>12000</v>
      </c>
      <c r="G184" s="330" t="s">
        <v>532</v>
      </c>
    </row>
    <row r="185" spans="1:7" x14ac:dyDescent="0.25">
      <c r="A185" s="152">
        <v>3421</v>
      </c>
      <c r="B185" s="153">
        <v>5194</v>
      </c>
      <c r="C185" s="154" t="s">
        <v>351</v>
      </c>
      <c r="D185" s="155">
        <v>0</v>
      </c>
      <c r="E185" s="155">
        <v>0</v>
      </c>
      <c r="F185" s="302">
        <v>3000</v>
      </c>
      <c r="G185" s="330" t="s">
        <v>533</v>
      </c>
    </row>
    <row r="186" spans="1:7" x14ac:dyDescent="0.25">
      <c r="A186" s="152">
        <v>3421</v>
      </c>
      <c r="B186" s="153">
        <v>5222</v>
      </c>
      <c r="C186" s="154" t="s">
        <v>35</v>
      </c>
      <c r="D186" s="155">
        <v>40000</v>
      </c>
      <c r="E186" s="155">
        <v>40000</v>
      </c>
      <c r="F186" s="302">
        <v>30000</v>
      </c>
      <c r="G186" s="331" t="s">
        <v>534</v>
      </c>
    </row>
    <row r="187" spans="1:7" ht="14.45" customHeight="1" x14ac:dyDescent="0.25">
      <c r="A187" s="152">
        <v>3421</v>
      </c>
      <c r="B187" s="153">
        <v>5362</v>
      </c>
      <c r="C187" s="154" t="s">
        <v>535</v>
      </c>
      <c r="D187" s="155">
        <v>12392</v>
      </c>
      <c r="E187" s="155">
        <v>12392</v>
      </c>
      <c r="F187" s="305">
        <v>0</v>
      </c>
      <c r="G187" s="366" t="s">
        <v>536</v>
      </c>
    </row>
    <row r="188" spans="1:7" ht="15.75" thickBot="1" x14ac:dyDescent="0.3">
      <c r="A188" s="308">
        <v>3421</v>
      </c>
      <c r="B188" s="309">
        <v>6121</v>
      </c>
      <c r="C188" s="310" t="s">
        <v>362</v>
      </c>
      <c r="D188" s="311">
        <v>2006000</v>
      </c>
      <c r="E188" s="311">
        <v>2005107.1</v>
      </c>
      <c r="F188" s="332">
        <v>200000</v>
      </c>
      <c r="G188" s="367" t="s">
        <v>537</v>
      </c>
    </row>
    <row r="189" spans="1:7" ht="15.75" thickBot="1" x14ac:dyDescent="0.3">
      <c r="A189" s="167">
        <v>3421</v>
      </c>
      <c r="B189" s="489" t="s">
        <v>538</v>
      </c>
      <c r="C189" s="489"/>
      <c r="D189" s="168">
        <f>SUM(D180:D188)</f>
        <v>2081392</v>
      </c>
      <c r="E189" s="168">
        <f t="shared" ref="E189:F189" si="18">SUM(E180:E188)</f>
        <v>2080119.32</v>
      </c>
      <c r="F189" s="168">
        <f t="shared" si="18"/>
        <v>278000</v>
      </c>
      <c r="G189" s="320" t="s">
        <v>539</v>
      </c>
    </row>
    <row r="190" spans="1:7" ht="26.25" thickBot="1" x14ac:dyDescent="0.3">
      <c r="A190" s="170">
        <v>3429</v>
      </c>
      <c r="B190" s="171">
        <v>5194</v>
      </c>
      <c r="C190" s="172" t="s">
        <v>351</v>
      </c>
      <c r="D190" s="173">
        <v>2000</v>
      </c>
      <c r="E190" s="173">
        <v>2000</v>
      </c>
      <c r="F190" s="339">
        <v>0</v>
      </c>
      <c r="G190" s="361" t="s">
        <v>540</v>
      </c>
    </row>
    <row r="191" spans="1:7" ht="15.75" thickBot="1" x14ac:dyDescent="0.3">
      <c r="A191" s="167">
        <v>3429</v>
      </c>
      <c r="B191" s="489" t="s">
        <v>541</v>
      </c>
      <c r="C191" s="489"/>
      <c r="D191" s="168">
        <f>SUM(D190)</f>
        <v>2000</v>
      </c>
      <c r="E191" s="168">
        <f t="shared" ref="E191:F191" si="19">SUM(E190)</f>
        <v>2000</v>
      </c>
      <c r="F191" s="168">
        <f t="shared" si="19"/>
        <v>0</v>
      </c>
      <c r="G191" s="320" t="s">
        <v>542</v>
      </c>
    </row>
    <row r="192" spans="1:7" x14ac:dyDescent="0.25">
      <c r="A192" s="157">
        <v>3539</v>
      </c>
      <c r="B192" s="158">
        <v>5011</v>
      </c>
      <c r="C192" s="159" t="s">
        <v>374</v>
      </c>
      <c r="D192" s="160">
        <v>224000</v>
      </c>
      <c r="E192" s="160">
        <v>224000</v>
      </c>
      <c r="F192" s="323">
        <v>244000</v>
      </c>
      <c r="G192" s="342" t="s">
        <v>543</v>
      </c>
    </row>
    <row r="193" spans="1:7" x14ac:dyDescent="0.25">
      <c r="A193" s="152">
        <v>3539</v>
      </c>
      <c r="B193" s="153">
        <v>5031</v>
      </c>
      <c r="C193" s="154" t="s">
        <v>376</v>
      </c>
      <c r="D193" s="155">
        <v>55600</v>
      </c>
      <c r="E193" s="155">
        <v>55553</v>
      </c>
      <c r="F193" s="302">
        <v>60500</v>
      </c>
      <c r="G193" s="330" t="s">
        <v>544</v>
      </c>
    </row>
    <row r="194" spans="1:7" x14ac:dyDescent="0.25">
      <c r="A194" s="152">
        <v>3539</v>
      </c>
      <c r="B194" s="153">
        <v>5032</v>
      </c>
      <c r="C194" s="154" t="s">
        <v>378</v>
      </c>
      <c r="D194" s="155">
        <v>20200</v>
      </c>
      <c r="E194" s="155">
        <v>20161</v>
      </c>
      <c r="F194" s="302">
        <v>22000</v>
      </c>
      <c r="G194" s="330" t="s">
        <v>545</v>
      </c>
    </row>
    <row r="195" spans="1:7" ht="25.5" x14ac:dyDescent="0.25">
      <c r="A195" s="152">
        <v>3539</v>
      </c>
      <c r="B195" s="153">
        <v>5139</v>
      </c>
      <c r="C195" s="154" t="s">
        <v>314</v>
      </c>
      <c r="D195" s="155">
        <v>47000</v>
      </c>
      <c r="E195" s="155">
        <v>46148.86</v>
      </c>
      <c r="F195" s="302">
        <v>50000</v>
      </c>
      <c r="G195" s="330" t="s">
        <v>546</v>
      </c>
    </row>
    <row r="196" spans="1:7" x14ac:dyDescent="0.25">
      <c r="A196" s="152">
        <v>3539</v>
      </c>
      <c r="B196" s="153">
        <v>5151</v>
      </c>
      <c r="C196" s="154" t="s">
        <v>409</v>
      </c>
      <c r="D196" s="155">
        <v>1300</v>
      </c>
      <c r="E196" s="155">
        <v>1287.96</v>
      </c>
      <c r="F196" s="302">
        <v>1500</v>
      </c>
      <c r="G196" s="330" t="s">
        <v>547</v>
      </c>
    </row>
    <row r="197" spans="1:7" x14ac:dyDescent="0.25">
      <c r="A197" s="152">
        <v>3539</v>
      </c>
      <c r="B197" s="153">
        <v>5152</v>
      </c>
      <c r="C197" s="154" t="s">
        <v>548</v>
      </c>
      <c r="D197" s="155">
        <v>61500</v>
      </c>
      <c r="E197" s="155">
        <v>61434.14</v>
      </c>
      <c r="F197" s="302">
        <v>70000</v>
      </c>
      <c r="G197" s="330" t="s">
        <v>549</v>
      </c>
    </row>
    <row r="198" spans="1:7" x14ac:dyDescent="0.25">
      <c r="A198" s="152">
        <v>3539</v>
      </c>
      <c r="B198" s="153">
        <v>5154</v>
      </c>
      <c r="C198" s="154" t="s">
        <v>382</v>
      </c>
      <c r="D198" s="155">
        <v>97500</v>
      </c>
      <c r="E198" s="155">
        <v>97223.23</v>
      </c>
      <c r="F198" s="302">
        <v>100000</v>
      </c>
      <c r="G198" s="330" t="s">
        <v>550</v>
      </c>
    </row>
    <row r="199" spans="1:7" x14ac:dyDescent="0.25">
      <c r="A199" s="152">
        <v>3539</v>
      </c>
      <c r="B199" s="153">
        <v>5169</v>
      </c>
      <c r="C199" s="154" t="s">
        <v>318</v>
      </c>
      <c r="D199" s="155">
        <v>76000</v>
      </c>
      <c r="E199" s="155">
        <v>75987</v>
      </c>
      <c r="F199" s="302">
        <v>70000</v>
      </c>
      <c r="G199" s="330" t="s">
        <v>551</v>
      </c>
    </row>
    <row r="200" spans="1:7" x14ac:dyDescent="0.25">
      <c r="A200" s="152">
        <v>3539</v>
      </c>
      <c r="B200" s="153">
        <v>5171</v>
      </c>
      <c r="C200" s="154" t="s">
        <v>320</v>
      </c>
      <c r="D200" s="155">
        <v>28000</v>
      </c>
      <c r="E200" s="155">
        <v>27508.2</v>
      </c>
      <c r="F200" s="302">
        <v>30000</v>
      </c>
      <c r="G200" s="330" t="s">
        <v>552</v>
      </c>
    </row>
    <row r="201" spans="1:7" x14ac:dyDescent="0.25">
      <c r="A201" s="152">
        <v>3539</v>
      </c>
      <c r="B201" s="153">
        <v>5499</v>
      </c>
      <c r="C201" s="154" t="s">
        <v>470</v>
      </c>
      <c r="D201" s="155">
        <v>11300</v>
      </c>
      <c r="E201" s="155">
        <v>11300</v>
      </c>
      <c r="F201" s="302">
        <v>12000</v>
      </c>
      <c r="G201" s="330" t="s">
        <v>553</v>
      </c>
    </row>
    <row r="202" spans="1:7" ht="15.75" thickBot="1" x14ac:dyDescent="0.3">
      <c r="A202" s="162">
        <v>3539</v>
      </c>
      <c r="B202" s="163">
        <v>5909</v>
      </c>
      <c r="C202" s="164" t="s">
        <v>323</v>
      </c>
      <c r="D202" s="165">
        <v>0</v>
      </c>
      <c r="E202" s="165">
        <v>0</v>
      </c>
      <c r="F202" s="352">
        <v>3000</v>
      </c>
      <c r="G202" s="351" t="s">
        <v>554</v>
      </c>
    </row>
    <row r="203" spans="1:7" ht="15.75" thickBot="1" x14ac:dyDescent="0.3">
      <c r="A203" s="167">
        <v>3539</v>
      </c>
      <c r="B203" s="489" t="s">
        <v>14</v>
      </c>
      <c r="C203" s="489"/>
      <c r="D203" s="168">
        <f>SUM(D192:D202)</f>
        <v>622400</v>
      </c>
      <c r="E203" s="168">
        <f>SUM(E192:E202)</f>
        <v>620603.3899999999</v>
      </c>
      <c r="F203" s="168">
        <f>SUM(F192:F202)</f>
        <v>663000</v>
      </c>
      <c r="G203" s="320" t="s">
        <v>555</v>
      </c>
    </row>
    <row r="204" spans="1:7" x14ac:dyDescent="0.25">
      <c r="A204" s="157">
        <v>3612</v>
      </c>
      <c r="B204" s="158">
        <v>5011</v>
      </c>
      <c r="C204" s="159" t="s">
        <v>374</v>
      </c>
      <c r="D204" s="160">
        <v>88000</v>
      </c>
      <c r="E204" s="160">
        <v>87600</v>
      </c>
      <c r="F204" s="323">
        <v>88000</v>
      </c>
      <c r="G204" s="342" t="s">
        <v>556</v>
      </c>
    </row>
    <row r="205" spans="1:7" x14ac:dyDescent="0.25">
      <c r="A205" s="152">
        <v>3612</v>
      </c>
      <c r="B205" s="153">
        <v>5031</v>
      </c>
      <c r="C205" s="154" t="s">
        <v>376</v>
      </c>
      <c r="D205" s="155">
        <v>22000</v>
      </c>
      <c r="E205" s="155">
        <v>21720</v>
      </c>
      <c r="F205" s="302">
        <v>22000</v>
      </c>
      <c r="G205" s="330" t="s">
        <v>557</v>
      </c>
    </row>
    <row r="206" spans="1:7" x14ac:dyDescent="0.25">
      <c r="A206" s="152">
        <v>3612</v>
      </c>
      <c r="B206" s="153">
        <v>5032</v>
      </c>
      <c r="C206" s="154" t="s">
        <v>378</v>
      </c>
      <c r="D206" s="155">
        <v>8000</v>
      </c>
      <c r="E206" s="155">
        <v>7884</v>
      </c>
      <c r="F206" s="302">
        <v>8000</v>
      </c>
      <c r="G206" s="330" t="s">
        <v>558</v>
      </c>
    </row>
    <row r="207" spans="1:7" x14ac:dyDescent="0.25">
      <c r="A207" s="152">
        <v>3612</v>
      </c>
      <c r="B207" s="153">
        <v>5139</v>
      </c>
      <c r="C207" s="154" t="s">
        <v>314</v>
      </c>
      <c r="D207" s="155">
        <v>553000</v>
      </c>
      <c r="E207" s="155">
        <v>552869.19999999995</v>
      </c>
      <c r="F207" s="302">
        <v>1000000</v>
      </c>
      <c r="G207" s="330" t="s">
        <v>559</v>
      </c>
    </row>
    <row r="208" spans="1:7" x14ac:dyDescent="0.25">
      <c r="A208" s="152">
        <v>3612</v>
      </c>
      <c r="B208" s="153">
        <v>5151</v>
      </c>
      <c r="C208" s="154" t="s">
        <v>409</v>
      </c>
      <c r="D208" s="155">
        <v>400</v>
      </c>
      <c r="E208" s="155">
        <v>328.56</v>
      </c>
      <c r="F208" s="302">
        <v>400</v>
      </c>
      <c r="G208" s="330" t="s">
        <v>560</v>
      </c>
    </row>
    <row r="209" spans="1:7" x14ac:dyDescent="0.25">
      <c r="A209" s="152">
        <v>3612</v>
      </c>
      <c r="B209" s="153">
        <v>5152</v>
      </c>
      <c r="C209" s="154" t="s">
        <v>548</v>
      </c>
      <c r="D209" s="155">
        <v>48000</v>
      </c>
      <c r="E209" s="155">
        <v>47987.49</v>
      </c>
      <c r="F209" s="379">
        <v>550000</v>
      </c>
      <c r="G209" s="330" t="s">
        <v>561</v>
      </c>
    </row>
    <row r="210" spans="1:7" x14ac:dyDescent="0.25">
      <c r="A210" s="152">
        <v>3612</v>
      </c>
      <c r="B210" s="153">
        <v>5153</v>
      </c>
      <c r="C210" s="154" t="s">
        <v>459</v>
      </c>
      <c r="D210" s="155">
        <v>98000</v>
      </c>
      <c r="E210" s="155">
        <v>97973.94</v>
      </c>
      <c r="F210" s="302">
        <v>100000</v>
      </c>
      <c r="G210" s="330" t="s">
        <v>562</v>
      </c>
    </row>
    <row r="211" spans="1:7" x14ac:dyDescent="0.25">
      <c r="A211" s="152">
        <v>3612</v>
      </c>
      <c r="B211" s="153">
        <v>5154</v>
      </c>
      <c r="C211" s="154" t="s">
        <v>382</v>
      </c>
      <c r="D211" s="155">
        <v>200000</v>
      </c>
      <c r="E211" s="155">
        <v>199684.16</v>
      </c>
      <c r="F211" s="302">
        <v>200000</v>
      </c>
      <c r="G211" s="330" t="s">
        <v>563</v>
      </c>
    </row>
    <row r="212" spans="1:7" x14ac:dyDescent="0.25">
      <c r="A212" s="152">
        <v>3612</v>
      </c>
      <c r="B212" s="153">
        <v>5155</v>
      </c>
      <c r="C212" s="154" t="s">
        <v>481</v>
      </c>
      <c r="D212" s="155">
        <v>97500</v>
      </c>
      <c r="E212" s="155">
        <v>97232.5</v>
      </c>
      <c r="F212" s="302">
        <v>100000</v>
      </c>
      <c r="G212" s="330" t="s">
        <v>564</v>
      </c>
    </row>
    <row r="213" spans="1:7" x14ac:dyDescent="0.25">
      <c r="A213" s="152">
        <v>3612</v>
      </c>
      <c r="B213" s="153">
        <v>5156</v>
      </c>
      <c r="C213" s="154" t="s">
        <v>316</v>
      </c>
      <c r="D213" s="155">
        <v>0</v>
      </c>
      <c r="E213" s="155">
        <v>0</v>
      </c>
      <c r="F213" s="302">
        <v>5000</v>
      </c>
      <c r="G213" s="330" t="s">
        <v>565</v>
      </c>
    </row>
    <row r="214" spans="1:7" x14ac:dyDescent="0.25">
      <c r="A214" s="152">
        <v>3612</v>
      </c>
      <c r="B214" s="153">
        <v>5161</v>
      </c>
      <c r="C214" s="154" t="s">
        <v>337</v>
      </c>
      <c r="D214" s="155">
        <v>0</v>
      </c>
      <c r="E214" s="155">
        <v>0</v>
      </c>
      <c r="F214" s="302">
        <v>3138</v>
      </c>
      <c r="G214" s="330" t="s">
        <v>566</v>
      </c>
    </row>
    <row r="215" spans="1:7" x14ac:dyDescent="0.25">
      <c r="A215" s="368">
        <v>3612</v>
      </c>
      <c r="B215" s="369">
        <v>5164</v>
      </c>
      <c r="C215" s="370" t="s">
        <v>358</v>
      </c>
      <c r="D215" s="371">
        <v>338444</v>
      </c>
      <c r="E215" s="371">
        <v>338444</v>
      </c>
      <c r="F215" s="306">
        <v>342924</v>
      </c>
      <c r="G215" s="331" t="s">
        <v>567</v>
      </c>
    </row>
    <row r="216" spans="1:7" ht="25.5" x14ac:dyDescent="0.25">
      <c r="A216" s="152">
        <v>3612</v>
      </c>
      <c r="B216" s="153">
        <v>5169</v>
      </c>
      <c r="C216" s="154" t="s">
        <v>318</v>
      </c>
      <c r="D216" s="155">
        <v>98000</v>
      </c>
      <c r="E216" s="155">
        <v>97625.48</v>
      </c>
      <c r="F216" s="302">
        <v>100000</v>
      </c>
      <c r="G216" s="330" t="s">
        <v>568</v>
      </c>
    </row>
    <row r="217" spans="1:7" x14ac:dyDescent="0.25">
      <c r="A217" s="152">
        <v>3612</v>
      </c>
      <c r="B217" s="153">
        <v>5171</v>
      </c>
      <c r="C217" s="154" t="s">
        <v>320</v>
      </c>
      <c r="D217" s="155">
        <v>1073000</v>
      </c>
      <c r="E217" s="155">
        <v>1072458.26</v>
      </c>
      <c r="F217" s="379">
        <v>1500000</v>
      </c>
      <c r="G217" s="330" t="s">
        <v>569</v>
      </c>
    </row>
    <row r="218" spans="1:7" x14ac:dyDescent="0.25">
      <c r="A218" s="152">
        <v>3612</v>
      </c>
      <c r="B218" s="153">
        <v>5192</v>
      </c>
      <c r="C218" s="154" t="s">
        <v>570</v>
      </c>
      <c r="D218" s="155">
        <v>160500</v>
      </c>
      <c r="E218" s="155">
        <v>160052</v>
      </c>
      <c r="F218" s="306">
        <v>146136</v>
      </c>
      <c r="G218" s="331" t="s">
        <v>571</v>
      </c>
    </row>
    <row r="219" spans="1:7" ht="25.5" x14ac:dyDescent="0.25">
      <c r="A219" s="152">
        <v>3612</v>
      </c>
      <c r="B219" s="153">
        <v>5199</v>
      </c>
      <c r="C219" s="154" t="s">
        <v>572</v>
      </c>
      <c r="D219" s="155">
        <v>78012</v>
      </c>
      <c r="E219" s="155">
        <v>78012</v>
      </c>
      <c r="F219" s="306">
        <v>46584</v>
      </c>
      <c r="G219" s="360" t="s">
        <v>573</v>
      </c>
    </row>
    <row r="220" spans="1:7" x14ac:dyDescent="0.25">
      <c r="A220" s="162">
        <v>3612</v>
      </c>
      <c r="B220" s="163">
        <v>5909</v>
      </c>
      <c r="C220" s="164" t="s">
        <v>323</v>
      </c>
      <c r="D220" s="165">
        <v>787696</v>
      </c>
      <c r="E220" s="165">
        <v>787696</v>
      </c>
      <c r="F220" s="352">
        <v>300000</v>
      </c>
      <c r="G220" s="360" t="s">
        <v>574</v>
      </c>
    </row>
    <row r="221" spans="1:7" ht="15.75" thickBot="1" x14ac:dyDescent="0.3">
      <c r="A221" s="308">
        <v>3612</v>
      </c>
      <c r="B221" s="309">
        <v>6121</v>
      </c>
      <c r="C221" s="310" t="s">
        <v>362</v>
      </c>
      <c r="D221" s="311">
        <v>0</v>
      </c>
      <c r="E221" s="311">
        <v>0</v>
      </c>
      <c r="F221" s="332">
        <v>3500000</v>
      </c>
      <c r="G221" s="372" t="s">
        <v>575</v>
      </c>
    </row>
    <row r="222" spans="1:7" ht="15.75" thickBot="1" x14ac:dyDescent="0.3">
      <c r="A222" s="167">
        <v>3612</v>
      </c>
      <c r="B222" s="489" t="s">
        <v>15</v>
      </c>
      <c r="C222" s="489"/>
      <c r="D222" s="168">
        <f>SUM(D204:D221)</f>
        <v>3650552</v>
      </c>
      <c r="E222" s="168">
        <f t="shared" ref="E222:F222" si="20">SUM(E204:E221)</f>
        <v>3647567.59</v>
      </c>
      <c r="F222" s="168">
        <f t="shared" si="20"/>
        <v>8012182</v>
      </c>
      <c r="G222" s="320" t="s">
        <v>576</v>
      </c>
    </row>
    <row r="223" spans="1:7" x14ac:dyDescent="0.25">
      <c r="A223" s="157">
        <v>3613</v>
      </c>
      <c r="B223" s="158">
        <v>5137</v>
      </c>
      <c r="C223" s="159" t="s">
        <v>333</v>
      </c>
      <c r="D223" s="160">
        <v>24000</v>
      </c>
      <c r="E223" s="160">
        <v>23637</v>
      </c>
      <c r="F223" s="323">
        <v>25000</v>
      </c>
      <c r="G223" s="342" t="s">
        <v>577</v>
      </c>
    </row>
    <row r="224" spans="1:7" x14ac:dyDescent="0.25">
      <c r="A224" s="152">
        <v>3613</v>
      </c>
      <c r="B224" s="153">
        <v>5139</v>
      </c>
      <c r="C224" s="154" t="s">
        <v>314</v>
      </c>
      <c r="D224" s="155">
        <v>915000</v>
      </c>
      <c r="E224" s="155">
        <v>914813.25</v>
      </c>
      <c r="F224" s="302">
        <v>1000000</v>
      </c>
      <c r="G224" s="330" t="s">
        <v>578</v>
      </c>
    </row>
    <row r="225" spans="1:7" x14ac:dyDescent="0.25">
      <c r="A225" s="152">
        <v>3613</v>
      </c>
      <c r="B225" s="153">
        <v>5151</v>
      </c>
      <c r="C225" s="154" t="s">
        <v>409</v>
      </c>
      <c r="D225" s="155">
        <v>800</v>
      </c>
      <c r="E225" s="155">
        <v>748.12</v>
      </c>
      <c r="F225" s="302">
        <v>800</v>
      </c>
      <c r="G225" s="330" t="s">
        <v>579</v>
      </c>
    </row>
    <row r="226" spans="1:7" x14ac:dyDescent="0.25">
      <c r="A226" s="152">
        <v>3613</v>
      </c>
      <c r="B226" s="153">
        <v>5152</v>
      </c>
      <c r="C226" s="154" t="s">
        <v>548</v>
      </c>
      <c r="D226" s="155">
        <v>0</v>
      </c>
      <c r="E226" s="155">
        <v>0</v>
      </c>
      <c r="F226" s="302">
        <v>100342.7</v>
      </c>
      <c r="G226" s="330" t="s">
        <v>580</v>
      </c>
    </row>
    <row r="227" spans="1:7" x14ac:dyDescent="0.25">
      <c r="A227" s="152">
        <v>3613</v>
      </c>
      <c r="B227" s="153">
        <v>5153</v>
      </c>
      <c r="C227" s="154" t="s">
        <v>459</v>
      </c>
      <c r="D227" s="155">
        <v>99000</v>
      </c>
      <c r="E227" s="155">
        <v>98644.62</v>
      </c>
      <c r="F227" s="302">
        <v>100000</v>
      </c>
      <c r="G227" s="330" t="s">
        <v>581</v>
      </c>
    </row>
    <row r="228" spans="1:7" x14ac:dyDescent="0.25">
      <c r="A228" s="152">
        <v>3613</v>
      </c>
      <c r="B228" s="153">
        <v>5154</v>
      </c>
      <c r="C228" s="154" t="s">
        <v>382</v>
      </c>
      <c r="D228" s="155">
        <v>353000</v>
      </c>
      <c r="E228" s="155">
        <v>352577.49</v>
      </c>
      <c r="F228" s="302">
        <v>400000</v>
      </c>
      <c r="G228" s="330" t="s">
        <v>582</v>
      </c>
    </row>
    <row r="229" spans="1:7" x14ac:dyDescent="0.25">
      <c r="A229" s="152">
        <v>3613</v>
      </c>
      <c r="B229" s="153">
        <v>5156</v>
      </c>
      <c r="C229" s="154" t="s">
        <v>316</v>
      </c>
      <c r="D229" s="155">
        <v>0</v>
      </c>
      <c r="E229" s="155">
        <v>0</v>
      </c>
      <c r="F229" s="302">
        <v>5000</v>
      </c>
      <c r="G229" s="330" t="s">
        <v>583</v>
      </c>
    </row>
    <row r="230" spans="1:7" x14ac:dyDescent="0.25">
      <c r="A230" s="152">
        <v>3613</v>
      </c>
      <c r="B230" s="153">
        <v>5164</v>
      </c>
      <c r="C230" s="154" t="s">
        <v>358</v>
      </c>
      <c r="D230" s="155">
        <v>9500</v>
      </c>
      <c r="E230" s="155">
        <v>9438</v>
      </c>
      <c r="F230" s="302">
        <v>10000</v>
      </c>
      <c r="G230" s="330" t="s">
        <v>584</v>
      </c>
    </row>
    <row r="231" spans="1:7" ht="25.5" x14ac:dyDescent="0.25">
      <c r="A231" s="152">
        <v>3613</v>
      </c>
      <c r="B231" s="153">
        <v>5169</v>
      </c>
      <c r="C231" s="154" t="s">
        <v>318</v>
      </c>
      <c r="D231" s="155">
        <v>128000</v>
      </c>
      <c r="E231" s="155">
        <v>127938.29</v>
      </c>
      <c r="F231" s="302">
        <v>130000</v>
      </c>
      <c r="G231" s="330" t="s">
        <v>585</v>
      </c>
    </row>
    <row r="232" spans="1:7" x14ac:dyDescent="0.25">
      <c r="A232" s="152">
        <v>3613</v>
      </c>
      <c r="B232" s="153">
        <v>5171</v>
      </c>
      <c r="C232" s="154" t="s">
        <v>320</v>
      </c>
      <c r="D232" s="155">
        <v>2232000</v>
      </c>
      <c r="E232" s="155">
        <v>2231422.64</v>
      </c>
      <c r="F232" s="302">
        <v>1000000</v>
      </c>
      <c r="G232" s="330" t="s">
        <v>586</v>
      </c>
    </row>
    <row r="233" spans="1:7" x14ac:dyDescent="0.25">
      <c r="A233" s="162">
        <v>3613</v>
      </c>
      <c r="B233" s="163">
        <v>5909</v>
      </c>
      <c r="C233" s="164" t="s">
        <v>323</v>
      </c>
      <c r="D233" s="165">
        <v>36500</v>
      </c>
      <c r="E233" s="165">
        <v>36303.79</v>
      </c>
      <c r="F233" s="352">
        <v>40000</v>
      </c>
      <c r="G233" s="331" t="s">
        <v>587</v>
      </c>
    </row>
    <row r="234" spans="1:7" ht="15.75" thickBot="1" x14ac:dyDescent="0.3">
      <c r="A234" s="308">
        <v>3613</v>
      </c>
      <c r="B234" s="309">
        <v>6121</v>
      </c>
      <c r="C234" s="310" t="s">
        <v>362</v>
      </c>
      <c r="D234" s="311">
        <v>0</v>
      </c>
      <c r="E234" s="311">
        <v>0</v>
      </c>
      <c r="F234" s="312">
        <v>100000</v>
      </c>
      <c r="G234" s="373" t="s">
        <v>588</v>
      </c>
    </row>
    <row r="235" spans="1:7" ht="15.75" thickBot="1" x14ac:dyDescent="0.3">
      <c r="A235" s="167">
        <v>3613</v>
      </c>
      <c r="B235" s="489" t="s">
        <v>16</v>
      </c>
      <c r="C235" s="489"/>
      <c r="D235" s="168">
        <f>SUM(D223:D234)</f>
        <v>3797800</v>
      </c>
      <c r="E235" s="168">
        <f t="shared" ref="E235:F235" si="21">SUM(E223:E234)</f>
        <v>3795523.2</v>
      </c>
      <c r="F235" s="168">
        <f t="shared" si="21"/>
        <v>2911142.7</v>
      </c>
      <c r="G235" s="320" t="s">
        <v>589</v>
      </c>
    </row>
    <row r="236" spans="1:7" ht="18" customHeight="1" x14ac:dyDescent="0.25">
      <c r="A236" s="157">
        <v>3631</v>
      </c>
      <c r="B236" s="158">
        <v>5139</v>
      </c>
      <c r="C236" s="159" t="s">
        <v>314</v>
      </c>
      <c r="D236" s="160">
        <v>120000</v>
      </c>
      <c r="E236" s="160">
        <v>119559.81</v>
      </c>
      <c r="F236" s="323">
        <v>150000</v>
      </c>
      <c r="G236" s="342" t="s">
        <v>590</v>
      </c>
    </row>
    <row r="237" spans="1:7" ht="18" customHeight="1" x14ac:dyDescent="0.25">
      <c r="A237" s="152">
        <v>3631</v>
      </c>
      <c r="B237" s="153">
        <v>5154</v>
      </c>
      <c r="C237" s="154" t="s">
        <v>382</v>
      </c>
      <c r="D237" s="155">
        <v>673000</v>
      </c>
      <c r="E237" s="155">
        <v>672550.83</v>
      </c>
      <c r="F237" s="302">
        <v>700000</v>
      </c>
      <c r="G237" s="330" t="s">
        <v>591</v>
      </c>
    </row>
    <row r="238" spans="1:7" ht="18" customHeight="1" x14ac:dyDescent="0.25">
      <c r="A238" s="152">
        <v>3631</v>
      </c>
      <c r="B238" s="153">
        <v>5164</v>
      </c>
      <c r="C238" s="154" t="s">
        <v>358</v>
      </c>
      <c r="D238" s="155">
        <v>0</v>
      </c>
      <c r="E238" s="155">
        <v>0</v>
      </c>
      <c r="F238" s="302">
        <v>5000</v>
      </c>
      <c r="G238" s="330" t="s">
        <v>592</v>
      </c>
    </row>
    <row r="239" spans="1:7" ht="18" customHeight="1" x14ac:dyDescent="0.25">
      <c r="A239" s="152">
        <v>3631</v>
      </c>
      <c r="B239" s="153">
        <v>5169</v>
      </c>
      <c r="C239" s="154" t="s">
        <v>318</v>
      </c>
      <c r="D239" s="155">
        <v>106000</v>
      </c>
      <c r="E239" s="155">
        <v>105795</v>
      </c>
      <c r="F239" s="302">
        <v>100000</v>
      </c>
      <c r="G239" s="330" t="s">
        <v>593</v>
      </c>
    </row>
    <row r="240" spans="1:7" ht="18" customHeight="1" x14ac:dyDescent="0.25">
      <c r="A240" s="152">
        <v>3631</v>
      </c>
      <c r="B240" s="153">
        <v>5171</v>
      </c>
      <c r="C240" s="154" t="s">
        <v>320</v>
      </c>
      <c r="D240" s="155">
        <v>154500</v>
      </c>
      <c r="E240" s="155">
        <v>154162.6</v>
      </c>
      <c r="F240" s="302">
        <v>150000</v>
      </c>
      <c r="G240" s="330" t="s">
        <v>594</v>
      </c>
    </row>
    <row r="241" spans="1:7" ht="18" customHeight="1" x14ac:dyDescent="0.25">
      <c r="A241" s="152">
        <v>3631</v>
      </c>
      <c r="B241" s="153">
        <v>5178</v>
      </c>
      <c r="C241" s="154" t="s">
        <v>595</v>
      </c>
      <c r="D241" s="155">
        <v>44704.44</v>
      </c>
      <c r="E241" s="155">
        <v>44704.44</v>
      </c>
      <c r="F241" s="302">
        <v>44704.44</v>
      </c>
      <c r="G241" s="330" t="s">
        <v>596</v>
      </c>
    </row>
    <row r="242" spans="1:7" ht="18" customHeight="1" thickBot="1" x14ac:dyDescent="0.3">
      <c r="A242" s="308">
        <v>3631</v>
      </c>
      <c r="B242" s="309">
        <v>6121</v>
      </c>
      <c r="C242" s="310" t="s">
        <v>362</v>
      </c>
      <c r="D242" s="311">
        <v>810000</v>
      </c>
      <c r="E242" s="311">
        <v>809369</v>
      </c>
      <c r="F242" s="332">
        <v>1000000</v>
      </c>
      <c r="G242" s="319" t="s">
        <v>597</v>
      </c>
    </row>
    <row r="243" spans="1:7" ht="15.75" thickBot="1" x14ac:dyDescent="0.3">
      <c r="A243" s="167">
        <v>3631</v>
      </c>
      <c r="B243" s="489" t="s">
        <v>598</v>
      </c>
      <c r="C243" s="489"/>
      <c r="D243" s="168">
        <f>SUM(D236:D242)</f>
        <v>1908204.44</v>
      </c>
      <c r="E243" s="168">
        <f t="shared" ref="E243:F243" si="22">SUM(E236:E242)</f>
        <v>1906141.68</v>
      </c>
      <c r="F243" s="168">
        <f t="shared" si="22"/>
        <v>2149704.44</v>
      </c>
      <c r="G243" s="320" t="s">
        <v>599</v>
      </c>
    </row>
    <row r="244" spans="1:7" x14ac:dyDescent="0.25">
      <c r="A244" s="157">
        <v>3632</v>
      </c>
      <c r="B244" s="158">
        <v>5139</v>
      </c>
      <c r="C244" s="159" t="s">
        <v>314</v>
      </c>
      <c r="D244" s="160">
        <v>224000</v>
      </c>
      <c r="E244" s="160">
        <v>223787.45</v>
      </c>
      <c r="F244" s="323">
        <v>250000</v>
      </c>
      <c r="G244" s="342" t="s">
        <v>600</v>
      </c>
    </row>
    <row r="245" spans="1:7" x14ac:dyDescent="0.25">
      <c r="A245" s="152">
        <v>3632</v>
      </c>
      <c r="B245" s="153">
        <v>5151</v>
      </c>
      <c r="C245" s="154" t="s">
        <v>409</v>
      </c>
      <c r="D245" s="155">
        <v>850</v>
      </c>
      <c r="E245" s="155">
        <v>844.52</v>
      </c>
      <c r="F245" s="302">
        <v>1000</v>
      </c>
      <c r="G245" s="330" t="s">
        <v>601</v>
      </c>
    </row>
    <row r="246" spans="1:7" ht="25.5" x14ac:dyDescent="0.25">
      <c r="A246" s="152">
        <v>3632</v>
      </c>
      <c r="B246" s="153">
        <v>5169</v>
      </c>
      <c r="C246" s="154" t="s">
        <v>318</v>
      </c>
      <c r="D246" s="155">
        <v>298500</v>
      </c>
      <c r="E246" s="155">
        <v>298151</v>
      </c>
      <c r="F246" s="302">
        <v>300000</v>
      </c>
      <c r="G246" s="330" t="s">
        <v>602</v>
      </c>
    </row>
    <row r="247" spans="1:7" x14ac:dyDescent="0.25">
      <c r="A247" s="152">
        <v>3632</v>
      </c>
      <c r="B247" s="153">
        <v>5171</v>
      </c>
      <c r="C247" s="154" t="s">
        <v>320</v>
      </c>
      <c r="D247" s="155">
        <v>317500</v>
      </c>
      <c r="E247" s="155">
        <v>317055</v>
      </c>
      <c r="F247" s="302">
        <v>300000</v>
      </c>
      <c r="G247" s="330" t="s">
        <v>603</v>
      </c>
    </row>
    <row r="248" spans="1:7" ht="15.75" thickBot="1" x14ac:dyDescent="0.3">
      <c r="A248" s="162">
        <v>3632</v>
      </c>
      <c r="B248" s="163">
        <v>5811</v>
      </c>
      <c r="C248" s="164" t="s">
        <v>604</v>
      </c>
      <c r="D248" s="165">
        <v>13104</v>
      </c>
      <c r="E248" s="165">
        <v>13104</v>
      </c>
      <c r="F248" s="352">
        <v>20000</v>
      </c>
      <c r="G248" s="351" t="s">
        <v>605</v>
      </c>
    </row>
    <row r="249" spans="1:7" ht="15.75" thickBot="1" x14ac:dyDescent="0.3">
      <c r="A249" s="167">
        <v>3632</v>
      </c>
      <c r="B249" s="489" t="s">
        <v>17</v>
      </c>
      <c r="C249" s="489"/>
      <c r="D249" s="168">
        <f>SUM(D244:D248)</f>
        <v>853954</v>
      </c>
      <c r="E249" s="168">
        <f t="shared" ref="E249:F249" si="23">SUM(E244:E248)</f>
        <v>852941.97</v>
      </c>
      <c r="F249" s="168">
        <f t="shared" si="23"/>
        <v>871000</v>
      </c>
      <c r="G249" s="320" t="s">
        <v>606</v>
      </c>
    </row>
    <row r="250" spans="1:7" x14ac:dyDescent="0.25">
      <c r="A250" s="157">
        <v>3633</v>
      </c>
      <c r="B250" s="158">
        <v>5168</v>
      </c>
      <c r="C250" s="159" t="s">
        <v>389</v>
      </c>
      <c r="D250" s="160">
        <v>0</v>
      </c>
      <c r="E250" s="160">
        <v>0</v>
      </c>
      <c r="F250" s="323">
        <v>9680</v>
      </c>
      <c r="G250" s="374" t="s">
        <v>607</v>
      </c>
    </row>
    <row r="251" spans="1:7" x14ac:dyDescent="0.25">
      <c r="A251" s="170">
        <v>3633</v>
      </c>
      <c r="B251" s="171">
        <v>5169</v>
      </c>
      <c r="C251" s="172" t="s">
        <v>318</v>
      </c>
      <c r="D251" s="173">
        <v>9680</v>
      </c>
      <c r="E251" s="173">
        <v>9680</v>
      </c>
      <c r="F251" s="339">
        <v>0</v>
      </c>
      <c r="G251" s="366" t="s">
        <v>608</v>
      </c>
    </row>
    <row r="252" spans="1:7" ht="15.75" thickBot="1" x14ac:dyDescent="0.3">
      <c r="A252" s="308">
        <v>3633</v>
      </c>
      <c r="B252" s="309">
        <v>6121</v>
      </c>
      <c r="C252" s="310" t="s">
        <v>362</v>
      </c>
      <c r="D252" s="311">
        <v>3550</v>
      </c>
      <c r="E252" s="311">
        <v>3550</v>
      </c>
      <c r="F252" s="312">
        <v>5000000</v>
      </c>
      <c r="G252" s="319" t="s">
        <v>609</v>
      </c>
    </row>
    <row r="253" spans="1:7" ht="15.75" thickBot="1" x14ac:dyDescent="0.3">
      <c r="A253" s="167">
        <v>3633</v>
      </c>
      <c r="B253" s="489" t="s">
        <v>18</v>
      </c>
      <c r="C253" s="489"/>
      <c r="D253" s="168">
        <f>SUM(D250:D252)</f>
        <v>13230</v>
      </c>
      <c r="E253" s="168">
        <f t="shared" ref="E253:F253" si="24">SUM(E250:E252)</f>
        <v>13230</v>
      </c>
      <c r="F253" s="168">
        <f t="shared" si="24"/>
        <v>5009680</v>
      </c>
      <c r="G253" s="320" t="s">
        <v>610</v>
      </c>
    </row>
    <row r="254" spans="1:7" x14ac:dyDescent="0.25">
      <c r="A254" s="157">
        <v>3639</v>
      </c>
      <c r="B254" s="158">
        <v>5011</v>
      </c>
      <c r="C254" s="159" t="s">
        <v>374</v>
      </c>
      <c r="D254" s="160">
        <v>5000000</v>
      </c>
      <c r="E254" s="160">
        <v>4984114</v>
      </c>
      <c r="F254" s="323">
        <v>5700000</v>
      </c>
      <c r="G254" s="342" t="s">
        <v>611</v>
      </c>
    </row>
    <row r="255" spans="1:7" x14ac:dyDescent="0.25">
      <c r="A255" s="152">
        <v>3639</v>
      </c>
      <c r="B255" s="153">
        <v>5021</v>
      </c>
      <c r="C255" s="154" t="s">
        <v>450</v>
      </c>
      <c r="D255" s="155">
        <v>50000</v>
      </c>
      <c r="E255" s="155">
        <v>49350</v>
      </c>
      <c r="F255" s="302">
        <v>50000</v>
      </c>
      <c r="G255" s="330" t="s">
        <v>612</v>
      </c>
    </row>
    <row r="256" spans="1:7" x14ac:dyDescent="0.25">
      <c r="A256" s="152">
        <v>3639</v>
      </c>
      <c r="B256" s="153">
        <v>5031</v>
      </c>
      <c r="C256" s="154" t="s">
        <v>376</v>
      </c>
      <c r="D256" s="155">
        <v>1240000</v>
      </c>
      <c r="E256" s="155">
        <v>1234556</v>
      </c>
      <c r="F256" s="302">
        <v>1414000</v>
      </c>
      <c r="G256" s="330" t="s">
        <v>613</v>
      </c>
    </row>
    <row r="257" spans="1:7" x14ac:dyDescent="0.25">
      <c r="A257" s="152">
        <v>3639</v>
      </c>
      <c r="B257" s="153">
        <v>5032</v>
      </c>
      <c r="C257" s="154" t="s">
        <v>378</v>
      </c>
      <c r="D257" s="155">
        <v>450000</v>
      </c>
      <c r="E257" s="155">
        <v>448016</v>
      </c>
      <c r="F257" s="302">
        <v>513000</v>
      </c>
      <c r="G257" s="330" t="s">
        <v>614</v>
      </c>
    </row>
    <row r="258" spans="1:7" x14ac:dyDescent="0.25">
      <c r="A258" s="152">
        <v>3639</v>
      </c>
      <c r="B258" s="153">
        <v>5132</v>
      </c>
      <c r="C258" s="154" t="s">
        <v>405</v>
      </c>
      <c r="D258" s="155">
        <v>52000</v>
      </c>
      <c r="E258" s="155">
        <v>51910.79</v>
      </c>
      <c r="F258" s="302">
        <v>50000</v>
      </c>
      <c r="G258" s="330" t="s">
        <v>615</v>
      </c>
    </row>
    <row r="259" spans="1:7" x14ac:dyDescent="0.25">
      <c r="A259" s="152">
        <v>3639</v>
      </c>
      <c r="B259" s="153">
        <v>5133</v>
      </c>
      <c r="C259" s="154" t="s">
        <v>454</v>
      </c>
      <c r="D259" s="155">
        <v>0</v>
      </c>
      <c r="E259" s="155">
        <v>0</v>
      </c>
      <c r="F259" s="302">
        <v>500</v>
      </c>
      <c r="G259" s="330" t="s">
        <v>616</v>
      </c>
    </row>
    <row r="260" spans="1:7" x14ac:dyDescent="0.25">
      <c r="A260" s="152">
        <v>3639</v>
      </c>
      <c r="B260" s="153">
        <v>5137</v>
      </c>
      <c r="C260" s="154" t="s">
        <v>333</v>
      </c>
      <c r="D260" s="155">
        <v>124000</v>
      </c>
      <c r="E260" s="155">
        <v>123911.38</v>
      </c>
      <c r="F260" s="302">
        <v>150000</v>
      </c>
      <c r="G260" s="330" t="s">
        <v>617</v>
      </c>
    </row>
    <row r="261" spans="1:7" ht="25.5" x14ac:dyDescent="0.25">
      <c r="A261" s="152">
        <v>3639</v>
      </c>
      <c r="B261" s="153">
        <v>5139</v>
      </c>
      <c r="C261" s="154" t="s">
        <v>314</v>
      </c>
      <c r="D261" s="155">
        <v>618000</v>
      </c>
      <c r="E261" s="155">
        <v>617991.52</v>
      </c>
      <c r="F261" s="302">
        <v>700000</v>
      </c>
      <c r="G261" s="330" t="s">
        <v>618</v>
      </c>
    </row>
    <row r="262" spans="1:7" x14ac:dyDescent="0.25">
      <c r="A262" s="152">
        <v>3639</v>
      </c>
      <c r="B262" s="153">
        <v>5151</v>
      </c>
      <c r="C262" s="154" t="s">
        <v>409</v>
      </c>
      <c r="D262" s="155">
        <v>3700</v>
      </c>
      <c r="E262" s="155">
        <v>3652.2</v>
      </c>
      <c r="F262" s="302">
        <v>4000</v>
      </c>
      <c r="G262" s="330" t="s">
        <v>619</v>
      </c>
    </row>
    <row r="263" spans="1:7" x14ac:dyDescent="0.25">
      <c r="A263" s="152">
        <v>3639</v>
      </c>
      <c r="B263" s="153">
        <v>5153</v>
      </c>
      <c r="C263" s="154" t="s">
        <v>459</v>
      </c>
      <c r="D263" s="155">
        <v>88500</v>
      </c>
      <c r="E263" s="155">
        <v>88111.47</v>
      </c>
      <c r="F263" s="302">
        <v>100000</v>
      </c>
      <c r="G263" s="330" t="s">
        <v>620</v>
      </c>
    </row>
    <row r="264" spans="1:7" ht="25.5" x14ac:dyDescent="0.25">
      <c r="A264" s="152">
        <v>3639</v>
      </c>
      <c r="B264" s="153">
        <v>5154</v>
      </c>
      <c r="C264" s="154" t="s">
        <v>382</v>
      </c>
      <c r="D264" s="155">
        <v>122000</v>
      </c>
      <c r="E264" s="155">
        <v>121924.52</v>
      </c>
      <c r="F264" s="302">
        <v>150000</v>
      </c>
      <c r="G264" s="330" t="s">
        <v>621</v>
      </c>
    </row>
    <row r="265" spans="1:7" x14ac:dyDescent="0.25">
      <c r="A265" s="152">
        <v>3639</v>
      </c>
      <c r="B265" s="153">
        <v>5156</v>
      </c>
      <c r="C265" s="154" t="s">
        <v>316</v>
      </c>
      <c r="D265" s="155">
        <v>687000</v>
      </c>
      <c r="E265" s="155">
        <v>686541.28</v>
      </c>
      <c r="F265" s="302">
        <v>700000</v>
      </c>
      <c r="G265" s="330" t="s">
        <v>622</v>
      </c>
    </row>
    <row r="266" spans="1:7" x14ac:dyDescent="0.25">
      <c r="A266" s="152">
        <v>3639</v>
      </c>
      <c r="B266" s="153">
        <v>5161</v>
      </c>
      <c r="C266" s="154" t="s">
        <v>337</v>
      </c>
      <c r="D266" s="155">
        <v>159</v>
      </c>
      <c r="E266" s="155">
        <v>159</v>
      </c>
      <c r="F266" s="302">
        <v>200</v>
      </c>
      <c r="G266" s="330" t="s">
        <v>623</v>
      </c>
    </row>
    <row r="267" spans="1:7" x14ac:dyDescent="0.25">
      <c r="A267" s="152">
        <v>3639</v>
      </c>
      <c r="B267" s="153">
        <v>5162</v>
      </c>
      <c r="C267" s="154" t="s">
        <v>339</v>
      </c>
      <c r="D267" s="155">
        <v>8700</v>
      </c>
      <c r="E267" s="155">
        <v>8677.7900000000009</v>
      </c>
      <c r="F267" s="302">
        <v>10000</v>
      </c>
      <c r="G267" s="330" t="s">
        <v>624</v>
      </c>
    </row>
    <row r="268" spans="1:7" x14ac:dyDescent="0.25">
      <c r="A268" s="152">
        <v>3639</v>
      </c>
      <c r="B268" s="153">
        <v>5164</v>
      </c>
      <c r="C268" s="154" t="s">
        <v>358</v>
      </c>
      <c r="D268" s="155">
        <v>12000</v>
      </c>
      <c r="E268" s="155">
        <v>11546</v>
      </c>
      <c r="F268" s="302">
        <v>12000</v>
      </c>
      <c r="G268" s="330" t="s">
        <v>625</v>
      </c>
    </row>
    <row r="269" spans="1:7" x14ac:dyDescent="0.25">
      <c r="A269" s="152">
        <v>3639</v>
      </c>
      <c r="B269" s="153">
        <v>5167</v>
      </c>
      <c r="C269" s="154" t="s">
        <v>341</v>
      </c>
      <c r="D269" s="155">
        <v>10739</v>
      </c>
      <c r="E269" s="155">
        <v>10739</v>
      </c>
      <c r="F269" s="302">
        <v>12000</v>
      </c>
      <c r="G269" s="330" t="s">
        <v>626</v>
      </c>
    </row>
    <row r="270" spans="1:7" x14ac:dyDescent="0.25">
      <c r="A270" s="152">
        <v>3639</v>
      </c>
      <c r="B270" s="153">
        <v>5169</v>
      </c>
      <c r="C270" s="154" t="s">
        <v>318</v>
      </c>
      <c r="D270" s="155">
        <v>462500</v>
      </c>
      <c r="E270" s="155">
        <v>462145.21</v>
      </c>
      <c r="F270" s="302">
        <v>500000</v>
      </c>
      <c r="G270" s="330" t="s">
        <v>627</v>
      </c>
    </row>
    <row r="271" spans="1:7" x14ac:dyDescent="0.25">
      <c r="A271" s="152">
        <v>3639</v>
      </c>
      <c r="B271" s="153">
        <v>5171</v>
      </c>
      <c r="C271" s="154" t="s">
        <v>320</v>
      </c>
      <c r="D271" s="155">
        <v>469000</v>
      </c>
      <c r="E271" s="155">
        <v>468414.51</v>
      </c>
      <c r="F271" s="302">
        <v>500000</v>
      </c>
      <c r="G271" s="330" t="s">
        <v>628</v>
      </c>
    </row>
    <row r="272" spans="1:7" x14ac:dyDescent="0.25">
      <c r="A272" s="152">
        <v>3639</v>
      </c>
      <c r="B272" s="153">
        <v>5173</v>
      </c>
      <c r="C272" s="154" t="s">
        <v>347</v>
      </c>
      <c r="D272" s="155">
        <v>3500</v>
      </c>
      <c r="E272" s="155">
        <v>3392</v>
      </c>
      <c r="F272" s="302">
        <v>4000</v>
      </c>
      <c r="G272" s="330" t="s">
        <v>629</v>
      </c>
    </row>
    <row r="273" spans="1:7" ht="25.5" x14ac:dyDescent="0.25">
      <c r="A273" s="152">
        <v>3639</v>
      </c>
      <c r="B273" s="153">
        <v>5362</v>
      </c>
      <c r="C273" s="154" t="s">
        <v>535</v>
      </c>
      <c r="D273" s="155">
        <v>5577</v>
      </c>
      <c r="E273" s="155">
        <v>5577</v>
      </c>
      <c r="F273" s="302">
        <v>7440</v>
      </c>
      <c r="G273" s="330" t="s">
        <v>630</v>
      </c>
    </row>
    <row r="274" spans="1:7" x14ac:dyDescent="0.25">
      <c r="A274" s="375">
        <v>3639</v>
      </c>
      <c r="B274" s="376">
        <v>5365</v>
      </c>
      <c r="C274" s="377" t="s">
        <v>393</v>
      </c>
      <c r="D274" s="378">
        <v>500</v>
      </c>
      <c r="E274" s="378">
        <v>500</v>
      </c>
      <c r="F274" s="379">
        <v>6000</v>
      </c>
      <c r="G274" s="330" t="s">
        <v>631</v>
      </c>
    </row>
    <row r="275" spans="1:7" x14ac:dyDescent="0.25">
      <c r="A275" s="152">
        <v>3639</v>
      </c>
      <c r="B275" s="153">
        <v>5499</v>
      </c>
      <c r="C275" s="154" t="s">
        <v>470</v>
      </c>
      <c r="D275" s="155">
        <v>141700</v>
      </c>
      <c r="E275" s="155">
        <v>141700</v>
      </c>
      <c r="F275" s="302">
        <v>155000</v>
      </c>
      <c r="G275" s="330" t="s">
        <v>632</v>
      </c>
    </row>
    <row r="276" spans="1:7" x14ac:dyDescent="0.25">
      <c r="A276" s="152">
        <v>3639</v>
      </c>
      <c r="B276" s="153">
        <v>5909</v>
      </c>
      <c r="C276" s="154" t="s">
        <v>323</v>
      </c>
      <c r="D276" s="155">
        <v>0</v>
      </c>
      <c r="E276" s="155">
        <v>0</v>
      </c>
      <c r="F276" s="302">
        <v>2000</v>
      </c>
      <c r="G276" s="330" t="s">
        <v>633</v>
      </c>
    </row>
    <row r="277" spans="1:7" x14ac:dyDescent="0.25">
      <c r="A277" s="344">
        <v>3639</v>
      </c>
      <c r="B277" s="345">
        <v>6121</v>
      </c>
      <c r="C277" s="346" t="s">
        <v>362</v>
      </c>
      <c r="D277" s="347">
        <v>1504000</v>
      </c>
      <c r="E277" s="347">
        <v>1504000</v>
      </c>
      <c r="F277" s="354">
        <v>0</v>
      </c>
      <c r="G277" s="365" t="s">
        <v>634</v>
      </c>
    </row>
    <row r="278" spans="1:7" x14ac:dyDescent="0.25">
      <c r="A278" s="344">
        <v>3639</v>
      </c>
      <c r="B278" s="345">
        <v>6122</v>
      </c>
      <c r="C278" s="346" t="s">
        <v>399</v>
      </c>
      <c r="D278" s="347">
        <v>828850</v>
      </c>
      <c r="E278" s="347">
        <v>828850</v>
      </c>
      <c r="F278" s="354">
        <v>300000</v>
      </c>
      <c r="G278" s="380" t="s">
        <v>635</v>
      </c>
    </row>
    <row r="279" spans="1:7" x14ac:dyDescent="0.25">
      <c r="A279" s="344">
        <v>3639</v>
      </c>
      <c r="B279" s="345">
        <v>6123</v>
      </c>
      <c r="C279" s="346" t="s">
        <v>636</v>
      </c>
      <c r="D279" s="347">
        <v>888862.43</v>
      </c>
      <c r="E279" s="347">
        <v>888862.43</v>
      </c>
      <c r="F279" s="354">
        <v>0</v>
      </c>
      <c r="G279" s="365" t="s">
        <v>637</v>
      </c>
    </row>
    <row r="280" spans="1:7" ht="15.75" thickBot="1" x14ac:dyDescent="0.3">
      <c r="A280" s="308">
        <v>3639</v>
      </c>
      <c r="B280" s="309">
        <v>6130</v>
      </c>
      <c r="C280" s="310" t="s">
        <v>638</v>
      </c>
      <c r="D280" s="311">
        <v>452161</v>
      </c>
      <c r="E280" s="311">
        <v>452161</v>
      </c>
      <c r="F280" s="312">
        <v>500000</v>
      </c>
      <c r="G280" s="319" t="s">
        <v>639</v>
      </c>
    </row>
    <row r="281" spans="1:7" ht="15.75" thickBot="1" x14ac:dyDescent="0.3">
      <c r="A281" s="167">
        <v>3639</v>
      </c>
      <c r="B281" s="489" t="s">
        <v>179</v>
      </c>
      <c r="C281" s="489"/>
      <c r="D281" s="168">
        <f>SUM(D254:D280)</f>
        <v>13223448.43</v>
      </c>
      <c r="E281" s="168">
        <f>SUM(E254:E280)</f>
        <v>13196803.099999998</v>
      </c>
      <c r="F281" s="168">
        <f>SUM(F254:F280)</f>
        <v>11540140</v>
      </c>
      <c r="G281" s="320" t="s">
        <v>640</v>
      </c>
    </row>
    <row r="282" spans="1:7" ht="15.75" thickBot="1" x14ac:dyDescent="0.3">
      <c r="A282" s="170">
        <v>3719</v>
      </c>
      <c r="B282" s="171">
        <v>5167</v>
      </c>
      <c r="C282" s="172" t="s">
        <v>341</v>
      </c>
      <c r="D282" s="173">
        <v>750</v>
      </c>
      <c r="E282" s="173">
        <v>750</v>
      </c>
      <c r="F282" s="339">
        <v>750</v>
      </c>
      <c r="G282" s="351" t="s">
        <v>641</v>
      </c>
    </row>
    <row r="283" spans="1:7" ht="15.75" thickBot="1" x14ac:dyDescent="0.3">
      <c r="A283" s="167">
        <v>3719</v>
      </c>
      <c r="B283" s="489" t="s">
        <v>642</v>
      </c>
      <c r="C283" s="489"/>
      <c r="D283" s="168">
        <f>SUM(D282)</f>
        <v>750</v>
      </c>
      <c r="E283" s="168">
        <f t="shared" ref="E283:F283" si="25">SUM(E282)</f>
        <v>750</v>
      </c>
      <c r="F283" s="168">
        <f t="shared" si="25"/>
        <v>750</v>
      </c>
      <c r="G283" s="320" t="s">
        <v>643</v>
      </c>
    </row>
    <row r="284" spans="1:7" ht="15.75" thickBot="1" x14ac:dyDescent="0.3">
      <c r="A284" s="170">
        <v>3721</v>
      </c>
      <c r="B284" s="171">
        <v>5169</v>
      </c>
      <c r="C284" s="172" t="s">
        <v>318</v>
      </c>
      <c r="D284" s="173">
        <v>51000</v>
      </c>
      <c r="E284" s="173">
        <v>50973.33</v>
      </c>
      <c r="F284" s="339">
        <v>60000</v>
      </c>
      <c r="G284" s="381" t="s">
        <v>644</v>
      </c>
    </row>
    <row r="285" spans="1:7" ht="15.75" thickBot="1" x14ac:dyDescent="0.3">
      <c r="A285" s="167">
        <v>3721</v>
      </c>
      <c r="B285" s="489" t="s">
        <v>20</v>
      </c>
      <c r="C285" s="489"/>
      <c r="D285" s="168">
        <f>SUM(D284)</f>
        <v>51000</v>
      </c>
      <c r="E285" s="168">
        <f t="shared" ref="E285:F285" si="26">SUM(E284)</f>
        <v>50973.33</v>
      </c>
      <c r="F285" s="168">
        <f t="shared" si="26"/>
        <v>60000</v>
      </c>
      <c r="G285" s="320" t="s">
        <v>645</v>
      </c>
    </row>
    <row r="286" spans="1:7" ht="25.5" x14ac:dyDescent="0.25">
      <c r="A286" s="157">
        <v>3722</v>
      </c>
      <c r="B286" s="158">
        <v>5137</v>
      </c>
      <c r="C286" s="159" t="s">
        <v>333</v>
      </c>
      <c r="D286" s="160">
        <v>45442</v>
      </c>
      <c r="E286" s="160">
        <v>45442</v>
      </c>
      <c r="F286" s="323">
        <v>0</v>
      </c>
      <c r="G286" s="361" t="s">
        <v>646</v>
      </c>
    </row>
    <row r="287" spans="1:7" x14ac:dyDescent="0.25">
      <c r="A287" s="152">
        <v>3722</v>
      </c>
      <c r="B287" s="153">
        <v>5138</v>
      </c>
      <c r="C287" s="154" t="s">
        <v>312</v>
      </c>
      <c r="D287" s="155">
        <v>24600</v>
      </c>
      <c r="E287" s="155">
        <v>24575.1</v>
      </c>
      <c r="F287" s="302">
        <v>30000</v>
      </c>
      <c r="G287" s="342" t="s">
        <v>647</v>
      </c>
    </row>
    <row r="288" spans="1:7" x14ac:dyDescent="0.25">
      <c r="A288" s="152">
        <v>3722</v>
      </c>
      <c r="B288" s="153">
        <v>5139</v>
      </c>
      <c r="C288" s="154" t="s">
        <v>314</v>
      </c>
      <c r="D288" s="155">
        <v>800</v>
      </c>
      <c r="E288" s="155">
        <v>769</v>
      </c>
      <c r="F288" s="302">
        <v>1000</v>
      </c>
      <c r="G288" s="330" t="s">
        <v>840</v>
      </c>
    </row>
    <row r="289" spans="1:7" x14ac:dyDescent="0.25">
      <c r="A289" s="152">
        <v>3722</v>
      </c>
      <c r="B289" s="153">
        <v>5162</v>
      </c>
      <c r="C289" s="154" t="s">
        <v>339</v>
      </c>
      <c r="D289" s="155">
        <v>8000</v>
      </c>
      <c r="E289" s="155">
        <v>7951.57</v>
      </c>
      <c r="F289" s="302">
        <v>8000</v>
      </c>
      <c r="G289" s="330" t="s">
        <v>841</v>
      </c>
    </row>
    <row r="290" spans="1:7" x14ac:dyDescent="0.25">
      <c r="A290" s="152">
        <v>3722</v>
      </c>
      <c r="B290" s="153">
        <v>5164</v>
      </c>
      <c r="C290" s="154" t="s">
        <v>358</v>
      </c>
      <c r="D290" s="155">
        <v>0</v>
      </c>
      <c r="E290" s="155">
        <v>0</v>
      </c>
      <c r="F290" s="302">
        <v>2000</v>
      </c>
      <c r="G290" s="330" t="s">
        <v>842</v>
      </c>
    </row>
    <row r="291" spans="1:7" x14ac:dyDescent="0.25">
      <c r="A291" s="152">
        <v>3722</v>
      </c>
      <c r="B291" s="153">
        <v>5166</v>
      </c>
      <c r="C291" s="154" t="s">
        <v>386</v>
      </c>
      <c r="D291" s="155">
        <v>4500</v>
      </c>
      <c r="E291" s="155">
        <v>4375</v>
      </c>
      <c r="F291" s="379">
        <v>5250</v>
      </c>
      <c r="G291" s="330" t="s">
        <v>843</v>
      </c>
    </row>
    <row r="292" spans="1:7" x14ac:dyDescent="0.25">
      <c r="A292" s="152">
        <v>3722</v>
      </c>
      <c r="B292" s="153">
        <v>5167</v>
      </c>
      <c r="C292" s="154" t="s">
        <v>341</v>
      </c>
      <c r="D292" s="155">
        <v>750</v>
      </c>
      <c r="E292" s="155">
        <v>750</v>
      </c>
      <c r="F292" s="379">
        <v>750</v>
      </c>
      <c r="G292" s="330" t="s">
        <v>844</v>
      </c>
    </row>
    <row r="293" spans="1:7" ht="25.5" x14ac:dyDescent="0.25">
      <c r="A293" s="152">
        <v>3722</v>
      </c>
      <c r="B293" s="153">
        <v>5169</v>
      </c>
      <c r="C293" s="154" t="s">
        <v>318</v>
      </c>
      <c r="D293" s="155">
        <v>2389000</v>
      </c>
      <c r="E293" s="155">
        <v>2388184.9500000002</v>
      </c>
      <c r="F293" s="379">
        <v>2400000</v>
      </c>
      <c r="G293" s="330" t="s">
        <v>846</v>
      </c>
    </row>
    <row r="294" spans="1:7" x14ac:dyDescent="0.25">
      <c r="A294" s="152">
        <v>3722</v>
      </c>
      <c r="B294" s="153">
        <v>5171</v>
      </c>
      <c r="C294" s="154" t="s">
        <v>320</v>
      </c>
      <c r="D294" s="155">
        <v>0</v>
      </c>
      <c r="E294" s="155">
        <v>0</v>
      </c>
      <c r="F294" s="302">
        <v>5000</v>
      </c>
      <c r="G294" s="351" t="s">
        <v>845</v>
      </c>
    </row>
    <row r="295" spans="1:7" x14ac:dyDescent="0.25">
      <c r="A295" s="152">
        <v>3722</v>
      </c>
      <c r="B295" s="153">
        <v>5175</v>
      </c>
      <c r="C295" s="154" t="s">
        <v>349</v>
      </c>
      <c r="D295" s="155">
        <v>263</v>
      </c>
      <c r="E295" s="155">
        <v>263</v>
      </c>
      <c r="F295" s="302">
        <v>0</v>
      </c>
      <c r="G295" s="361" t="s">
        <v>648</v>
      </c>
    </row>
    <row r="296" spans="1:7" ht="15.75" thickBot="1" x14ac:dyDescent="0.3">
      <c r="A296" s="308">
        <v>3722</v>
      </c>
      <c r="B296" s="309">
        <v>6121</v>
      </c>
      <c r="C296" s="310" t="s">
        <v>362</v>
      </c>
      <c r="D296" s="311">
        <v>507000</v>
      </c>
      <c r="E296" s="311">
        <v>506165.42</v>
      </c>
      <c r="F296" s="312">
        <v>100000</v>
      </c>
      <c r="G296" s="382" t="s">
        <v>649</v>
      </c>
    </row>
    <row r="297" spans="1:7" ht="15.75" thickBot="1" x14ac:dyDescent="0.3">
      <c r="A297" s="167">
        <v>3722</v>
      </c>
      <c r="B297" s="489" t="s">
        <v>21</v>
      </c>
      <c r="C297" s="489"/>
      <c r="D297" s="168">
        <f>SUM(D286:D296)</f>
        <v>2980355</v>
      </c>
      <c r="E297" s="168">
        <f t="shared" ref="E297:F297" si="27">SUM(E286:E296)</f>
        <v>2978476.04</v>
      </c>
      <c r="F297" s="168">
        <f t="shared" si="27"/>
        <v>2552000</v>
      </c>
      <c r="G297" s="320" t="s">
        <v>650</v>
      </c>
    </row>
    <row r="298" spans="1:7" ht="15.75" thickBot="1" x14ac:dyDescent="0.3">
      <c r="A298" s="170">
        <v>3724</v>
      </c>
      <c r="B298" s="171">
        <v>5169</v>
      </c>
      <c r="C298" s="172" t="s">
        <v>318</v>
      </c>
      <c r="D298" s="173">
        <v>0</v>
      </c>
      <c r="E298" s="173">
        <v>0</v>
      </c>
      <c r="F298" s="339">
        <v>8000</v>
      </c>
      <c r="G298" s="381" t="s">
        <v>651</v>
      </c>
    </row>
    <row r="299" spans="1:7" ht="15.75" thickBot="1" x14ac:dyDescent="0.3">
      <c r="A299" s="167">
        <v>3724</v>
      </c>
      <c r="B299" s="489" t="s">
        <v>22</v>
      </c>
      <c r="C299" s="489"/>
      <c r="D299" s="168">
        <f>SUM(D298)</f>
        <v>0</v>
      </c>
      <c r="E299" s="168">
        <f t="shared" ref="E299:F299" si="28">SUM(E298)</f>
        <v>0</v>
      </c>
      <c r="F299" s="168">
        <f t="shared" si="28"/>
        <v>8000</v>
      </c>
      <c r="G299" s="320" t="s">
        <v>652</v>
      </c>
    </row>
    <row r="300" spans="1:7" x14ac:dyDescent="0.25">
      <c r="A300" s="157">
        <v>3725</v>
      </c>
      <c r="B300" s="158">
        <v>5137</v>
      </c>
      <c r="C300" s="159" t="s">
        <v>333</v>
      </c>
      <c r="D300" s="160">
        <v>116531.62</v>
      </c>
      <c r="E300" s="160">
        <v>116531.62</v>
      </c>
      <c r="F300" s="323">
        <v>0</v>
      </c>
      <c r="G300" s="361" t="s">
        <v>653</v>
      </c>
    </row>
    <row r="301" spans="1:7" x14ac:dyDescent="0.25">
      <c r="A301" s="152">
        <v>3725</v>
      </c>
      <c r="B301" s="153">
        <v>5138</v>
      </c>
      <c r="C301" s="154" t="s">
        <v>312</v>
      </c>
      <c r="D301" s="155">
        <v>6081</v>
      </c>
      <c r="E301" s="155">
        <v>6080.25</v>
      </c>
      <c r="F301" s="302">
        <v>0</v>
      </c>
      <c r="G301" s="361" t="s">
        <v>654</v>
      </c>
    </row>
    <row r="302" spans="1:7" x14ac:dyDescent="0.25">
      <c r="A302" s="152">
        <v>3725</v>
      </c>
      <c r="B302" s="153">
        <v>5139</v>
      </c>
      <c r="C302" s="154" t="s">
        <v>314</v>
      </c>
      <c r="D302" s="155">
        <v>13000</v>
      </c>
      <c r="E302" s="155">
        <v>12957.73</v>
      </c>
      <c r="F302" s="302">
        <v>15000</v>
      </c>
      <c r="G302" s="342" t="s">
        <v>655</v>
      </c>
    </row>
    <row r="303" spans="1:7" x14ac:dyDescent="0.25">
      <c r="A303" s="152">
        <v>3725</v>
      </c>
      <c r="B303" s="153">
        <v>5169</v>
      </c>
      <c r="C303" s="154" t="s">
        <v>318</v>
      </c>
      <c r="D303" s="155">
        <v>271500</v>
      </c>
      <c r="E303" s="155">
        <v>271481</v>
      </c>
      <c r="F303" s="302">
        <v>300000</v>
      </c>
      <c r="G303" s="330" t="s">
        <v>656</v>
      </c>
    </row>
    <row r="304" spans="1:7" ht="15.75" thickBot="1" x14ac:dyDescent="0.3">
      <c r="A304" s="162">
        <v>3725</v>
      </c>
      <c r="B304" s="163">
        <v>5909</v>
      </c>
      <c r="C304" s="164" t="s">
        <v>323</v>
      </c>
      <c r="D304" s="165">
        <v>18891.73</v>
      </c>
      <c r="E304" s="165">
        <v>18891.73</v>
      </c>
      <c r="F304" s="352">
        <v>0</v>
      </c>
      <c r="G304" s="361" t="s">
        <v>657</v>
      </c>
    </row>
    <row r="305" spans="1:7" ht="15.75" thickBot="1" x14ac:dyDescent="0.3">
      <c r="A305" s="167">
        <v>3725</v>
      </c>
      <c r="B305" s="489" t="s">
        <v>181</v>
      </c>
      <c r="C305" s="489"/>
      <c r="D305" s="168">
        <f>SUM(D300:D304)</f>
        <v>426004.35</v>
      </c>
      <c r="E305" s="168">
        <f t="shared" ref="E305:F305" si="29">SUM(E300:E304)</f>
        <v>425942.32999999996</v>
      </c>
      <c r="F305" s="168">
        <f t="shared" si="29"/>
        <v>315000</v>
      </c>
      <c r="G305" s="320" t="s">
        <v>658</v>
      </c>
    </row>
    <row r="306" spans="1:7" ht="15.75" thickBot="1" x14ac:dyDescent="0.3">
      <c r="A306" s="170">
        <v>3729</v>
      </c>
      <c r="B306" s="171">
        <v>5164</v>
      </c>
      <c r="C306" s="172" t="s">
        <v>358</v>
      </c>
      <c r="D306" s="173">
        <v>2420</v>
      </c>
      <c r="E306" s="173">
        <v>2420</v>
      </c>
      <c r="F306" s="339">
        <v>2420</v>
      </c>
      <c r="G306" s="381" t="s">
        <v>659</v>
      </c>
    </row>
    <row r="307" spans="1:7" ht="15.75" thickBot="1" x14ac:dyDescent="0.3">
      <c r="A307" s="167">
        <v>3729</v>
      </c>
      <c r="B307" s="489" t="s">
        <v>24</v>
      </c>
      <c r="C307" s="489"/>
      <c r="D307" s="168">
        <f>SUM(D306)</f>
        <v>2420</v>
      </c>
      <c r="E307" s="168">
        <f t="shared" ref="E307:F307" si="30">SUM(E306)</f>
        <v>2420</v>
      </c>
      <c r="F307" s="168">
        <f t="shared" si="30"/>
        <v>2420</v>
      </c>
      <c r="G307" s="320" t="s">
        <v>660</v>
      </c>
    </row>
    <row r="308" spans="1:7" ht="25.5" x14ac:dyDescent="0.25">
      <c r="A308" s="157">
        <v>3744</v>
      </c>
      <c r="B308" s="158">
        <v>5019</v>
      </c>
      <c r="C308" s="159" t="s">
        <v>661</v>
      </c>
      <c r="D308" s="160">
        <v>488</v>
      </c>
      <c r="E308" s="160">
        <v>488</v>
      </c>
      <c r="F308" s="323">
        <v>0</v>
      </c>
      <c r="G308" s="361" t="s">
        <v>662</v>
      </c>
    </row>
    <row r="309" spans="1:7" ht="25.5" x14ac:dyDescent="0.25">
      <c r="A309" s="152">
        <v>3744</v>
      </c>
      <c r="B309" s="153">
        <v>5039</v>
      </c>
      <c r="C309" s="154" t="s">
        <v>663</v>
      </c>
      <c r="D309" s="155">
        <v>165</v>
      </c>
      <c r="E309" s="155">
        <v>165</v>
      </c>
      <c r="F309" s="302">
        <v>0</v>
      </c>
      <c r="G309" s="361" t="s">
        <v>664</v>
      </c>
    </row>
    <row r="310" spans="1:7" ht="14.45" customHeight="1" x14ac:dyDescent="0.25">
      <c r="A310" s="152">
        <v>3744</v>
      </c>
      <c r="B310" s="153">
        <v>5137</v>
      </c>
      <c r="C310" s="154" t="s">
        <v>333</v>
      </c>
      <c r="D310" s="155">
        <v>16480</v>
      </c>
      <c r="E310" s="155">
        <v>16480</v>
      </c>
      <c r="F310" s="302">
        <v>0</v>
      </c>
      <c r="G310" s="361" t="s">
        <v>665</v>
      </c>
    </row>
    <row r="311" spans="1:7" x14ac:dyDescent="0.25">
      <c r="A311" s="152">
        <v>3744</v>
      </c>
      <c r="B311" s="153">
        <v>5139</v>
      </c>
      <c r="C311" s="154" t="s">
        <v>314</v>
      </c>
      <c r="D311" s="155">
        <v>14515.16</v>
      </c>
      <c r="E311" s="155">
        <v>14515.16</v>
      </c>
      <c r="F311" s="306">
        <v>20905</v>
      </c>
      <c r="G311" s="331" t="s">
        <v>666</v>
      </c>
    </row>
    <row r="312" spans="1:7" ht="15.75" thickBot="1" x14ac:dyDescent="0.3">
      <c r="A312" s="162">
        <v>3744</v>
      </c>
      <c r="B312" s="163">
        <v>5175</v>
      </c>
      <c r="C312" s="164" t="s">
        <v>349</v>
      </c>
      <c r="D312" s="165">
        <v>1431</v>
      </c>
      <c r="E312" s="165">
        <v>1431</v>
      </c>
      <c r="F312" s="352">
        <v>0</v>
      </c>
      <c r="G312" s="361" t="s">
        <v>667</v>
      </c>
    </row>
    <row r="313" spans="1:7" ht="15.75" thickBot="1" x14ac:dyDescent="0.3">
      <c r="A313" s="167">
        <v>3744</v>
      </c>
      <c r="B313" s="489" t="s">
        <v>668</v>
      </c>
      <c r="C313" s="489"/>
      <c r="D313" s="168">
        <f>SUM(D308:D312)</f>
        <v>33079.160000000003</v>
      </c>
      <c r="E313" s="168">
        <f t="shared" ref="E313:F313" si="31">SUM(E308:E312)</f>
        <v>33079.160000000003</v>
      </c>
      <c r="F313" s="168">
        <f t="shared" si="31"/>
        <v>20905</v>
      </c>
      <c r="G313" s="320" t="s">
        <v>669</v>
      </c>
    </row>
    <row r="314" spans="1:7" x14ac:dyDescent="0.25">
      <c r="A314" s="157">
        <v>3745</v>
      </c>
      <c r="B314" s="158">
        <v>5011</v>
      </c>
      <c r="C314" s="159" t="s">
        <v>374</v>
      </c>
      <c r="D314" s="160">
        <v>475000</v>
      </c>
      <c r="E314" s="160">
        <v>473564</v>
      </c>
      <c r="F314" s="383">
        <v>313686.08</v>
      </c>
      <c r="G314" s="355" t="s">
        <v>670</v>
      </c>
    </row>
    <row r="315" spans="1:7" ht="14.45" customHeight="1" x14ac:dyDescent="0.25">
      <c r="A315" s="152">
        <v>3745</v>
      </c>
      <c r="B315" s="153">
        <v>5031</v>
      </c>
      <c r="C315" s="154" t="s">
        <v>376</v>
      </c>
      <c r="D315" s="155">
        <v>117800</v>
      </c>
      <c r="E315" s="155">
        <v>117451</v>
      </c>
      <c r="F315" s="306">
        <v>77742.16</v>
      </c>
      <c r="G315" s="384" t="s">
        <v>671</v>
      </c>
    </row>
    <row r="316" spans="1:7" ht="14.45" customHeight="1" x14ac:dyDescent="0.25">
      <c r="A316" s="152">
        <v>3745</v>
      </c>
      <c r="B316" s="153">
        <v>5032</v>
      </c>
      <c r="C316" s="154" t="s">
        <v>378</v>
      </c>
      <c r="D316" s="155">
        <v>42750</v>
      </c>
      <c r="E316" s="155">
        <v>42622</v>
      </c>
      <c r="F316" s="306">
        <v>28571.759999999998</v>
      </c>
      <c r="G316" s="384" t="s">
        <v>672</v>
      </c>
    </row>
    <row r="317" spans="1:7" x14ac:dyDescent="0.25">
      <c r="A317" s="152">
        <v>3745</v>
      </c>
      <c r="B317" s="153">
        <v>5132</v>
      </c>
      <c r="C317" s="154" t="s">
        <v>405</v>
      </c>
      <c r="D317" s="155">
        <v>0</v>
      </c>
      <c r="E317" s="155">
        <v>0</v>
      </c>
      <c r="F317" s="302">
        <v>500</v>
      </c>
      <c r="G317" s="330" t="s">
        <v>673</v>
      </c>
    </row>
    <row r="318" spans="1:7" x14ac:dyDescent="0.25">
      <c r="A318" s="152">
        <v>3745</v>
      </c>
      <c r="B318" s="153">
        <v>5137</v>
      </c>
      <c r="C318" s="154" t="s">
        <v>333</v>
      </c>
      <c r="D318" s="155">
        <v>47030</v>
      </c>
      <c r="E318" s="155">
        <v>47030</v>
      </c>
      <c r="F318" s="302">
        <v>10000</v>
      </c>
      <c r="G318" s="331" t="s">
        <v>674</v>
      </c>
    </row>
    <row r="319" spans="1:7" x14ac:dyDescent="0.25">
      <c r="A319" s="152">
        <v>3745</v>
      </c>
      <c r="B319" s="153">
        <v>5139</v>
      </c>
      <c r="C319" s="154" t="s">
        <v>314</v>
      </c>
      <c r="D319" s="155">
        <v>44500</v>
      </c>
      <c r="E319" s="155">
        <v>44290.07</v>
      </c>
      <c r="F319" s="302">
        <v>50000</v>
      </c>
      <c r="G319" s="330" t="s">
        <v>675</v>
      </c>
    </row>
    <row r="320" spans="1:7" x14ac:dyDescent="0.25">
      <c r="A320" s="152">
        <v>3745</v>
      </c>
      <c r="B320" s="153">
        <v>5151</v>
      </c>
      <c r="C320" s="154" t="s">
        <v>409</v>
      </c>
      <c r="D320" s="155">
        <v>400</v>
      </c>
      <c r="E320" s="155">
        <v>392.8</v>
      </c>
      <c r="F320" s="302">
        <v>400</v>
      </c>
      <c r="G320" s="330" t="s">
        <v>676</v>
      </c>
    </row>
    <row r="321" spans="1:7" x14ac:dyDescent="0.25">
      <c r="A321" s="152">
        <v>3745</v>
      </c>
      <c r="B321" s="153">
        <v>5156</v>
      </c>
      <c r="C321" s="154" t="s">
        <v>316</v>
      </c>
      <c r="D321" s="155">
        <v>1800</v>
      </c>
      <c r="E321" s="155">
        <v>1764.5</v>
      </c>
      <c r="F321" s="302">
        <v>2000</v>
      </c>
      <c r="G321" s="330" t="s">
        <v>677</v>
      </c>
    </row>
    <row r="322" spans="1:7" ht="25.5" x14ac:dyDescent="0.25">
      <c r="A322" s="152">
        <v>3745</v>
      </c>
      <c r="B322" s="153">
        <v>5169</v>
      </c>
      <c r="C322" s="154" t="s">
        <v>318</v>
      </c>
      <c r="D322" s="155">
        <v>1472000</v>
      </c>
      <c r="E322" s="155">
        <v>1471522.19</v>
      </c>
      <c r="F322" s="302">
        <v>1500000</v>
      </c>
      <c r="G322" s="330" t="s">
        <v>678</v>
      </c>
    </row>
    <row r="323" spans="1:7" x14ac:dyDescent="0.25">
      <c r="A323" s="152">
        <v>3745</v>
      </c>
      <c r="B323" s="153">
        <v>5171</v>
      </c>
      <c r="C323" s="154" t="s">
        <v>320</v>
      </c>
      <c r="D323" s="155">
        <v>8000</v>
      </c>
      <c r="E323" s="155">
        <v>7870</v>
      </c>
      <c r="F323" s="302">
        <v>8000</v>
      </c>
      <c r="G323" s="330" t="s">
        <v>679</v>
      </c>
    </row>
    <row r="324" spans="1:7" ht="15.75" thickBot="1" x14ac:dyDescent="0.3">
      <c r="A324" s="162">
        <v>3745</v>
      </c>
      <c r="B324" s="163">
        <v>5499</v>
      </c>
      <c r="C324" s="164" t="s">
        <v>470</v>
      </c>
      <c r="D324" s="165">
        <v>22850</v>
      </c>
      <c r="E324" s="165">
        <v>22850</v>
      </c>
      <c r="F324" s="352">
        <v>25000</v>
      </c>
      <c r="G324" s="351" t="s">
        <v>680</v>
      </c>
    </row>
    <row r="325" spans="1:7" ht="15.75" thickBot="1" x14ac:dyDescent="0.3">
      <c r="A325" s="167">
        <v>3745</v>
      </c>
      <c r="B325" s="489" t="s">
        <v>681</v>
      </c>
      <c r="C325" s="489"/>
      <c r="D325" s="168">
        <f>SUM(D314:D324)</f>
        <v>2232130</v>
      </c>
      <c r="E325" s="168">
        <f t="shared" ref="E325:F325" si="32">SUM(E314:E324)</f>
        <v>2229356.56</v>
      </c>
      <c r="F325" s="168">
        <f t="shared" si="32"/>
        <v>2015900</v>
      </c>
      <c r="G325" s="320" t="s">
        <v>682</v>
      </c>
    </row>
    <row r="326" spans="1:7" ht="14.45" customHeight="1" thickBot="1" x14ac:dyDescent="0.3">
      <c r="A326" s="170">
        <v>3769</v>
      </c>
      <c r="B326" s="171">
        <v>5365</v>
      </c>
      <c r="C326" s="172" t="s">
        <v>393</v>
      </c>
      <c r="D326" s="173">
        <v>10446</v>
      </c>
      <c r="E326" s="173">
        <v>10446</v>
      </c>
      <c r="F326" s="321">
        <v>0</v>
      </c>
      <c r="G326" s="366" t="s">
        <v>683</v>
      </c>
    </row>
    <row r="327" spans="1:7" ht="15.75" thickBot="1" x14ac:dyDescent="0.3">
      <c r="A327" s="167">
        <v>3769</v>
      </c>
      <c r="B327" s="489" t="s">
        <v>684</v>
      </c>
      <c r="C327" s="489"/>
      <c r="D327" s="168">
        <f>SUM(D326)</f>
        <v>10446</v>
      </c>
      <c r="E327" s="168">
        <f t="shared" ref="E327:F327" si="33">SUM(E326)</f>
        <v>10446</v>
      </c>
      <c r="F327" s="168">
        <f t="shared" si="33"/>
        <v>0</v>
      </c>
      <c r="G327" s="320" t="s">
        <v>684</v>
      </c>
    </row>
    <row r="328" spans="1:7" x14ac:dyDescent="0.25">
      <c r="A328" s="157">
        <v>3900</v>
      </c>
      <c r="B328" s="158">
        <v>5194</v>
      </c>
      <c r="C328" s="159" t="s">
        <v>351</v>
      </c>
      <c r="D328" s="160">
        <v>1000</v>
      </c>
      <c r="E328" s="160">
        <v>1000</v>
      </c>
      <c r="F328" s="385">
        <v>1497</v>
      </c>
      <c r="G328" s="355" t="s">
        <v>685</v>
      </c>
    </row>
    <row r="329" spans="1:7" ht="24" x14ac:dyDescent="0.25">
      <c r="A329" s="152">
        <v>3900</v>
      </c>
      <c r="B329" s="153">
        <v>5222</v>
      </c>
      <c r="C329" s="154" t="s">
        <v>35</v>
      </c>
      <c r="D329" s="155">
        <v>62000</v>
      </c>
      <c r="E329" s="155">
        <v>62000</v>
      </c>
      <c r="F329" s="379">
        <v>50000</v>
      </c>
      <c r="G329" s="386" t="s">
        <v>686</v>
      </c>
    </row>
    <row r="330" spans="1:7" x14ac:dyDescent="0.25">
      <c r="A330" s="375">
        <v>3900</v>
      </c>
      <c r="B330" s="376">
        <v>5909</v>
      </c>
      <c r="C330" s="154" t="s">
        <v>323</v>
      </c>
      <c r="D330" s="155">
        <v>229311.05</v>
      </c>
      <c r="E330" s="155">
        <v>0</v>
      </c>
      <c r="F330" s="305">
        <v>85766.41</v>
      </c>
      <c r="G330" s="387" t="s">
        <v>687</v>
      </c>
    </row>
    <row r="331" spans="1:7" ht="15.75" thickBot="1" x14ac:dyDescent="0.3">
      <c r="A331" s="308">
        <v>3900</v>
      </c>
      <c r="B331" s="309">
        <v>6909</v>
      </c>
      <c r="C331" s="310" t="s">
        <v>325</v>
      </c>
      <c r="D331" s="311">
        <v>161576.57</v>
      </c>
      <c r="E331" s="311">
        <v>0</v>
      </c>
      <c r="F331" s="332">
        <v>800000</v>
      </c>
      <c r="G331" s="319" t="s">
        <v>688</v>
      </c>
    </row>
    <row r="332" spans="1:7" ht="15.75" thickBot="1" x14ac:dyDescent="0.3">
      <c r="A332" s="167">
        <v>3900</v>
      </c>
      <c r="B332" s="489" t="s">
        <v>214</v>
      </c>
      <c r="C332" s="489"/>
      <c r="D332" s="168">
        <f>SUM(D328:D331)</f>
        <v>453887.62</v>
      </c>
      <c r="E332" s="168">
        <f t="shared" ref="E332:F332" si="34">SUM(E328:E331)</f>
        <v>63000</v>
      </c>
      <c r="F332" s="168">
        <f t="shared" si="34"/>
        <v>937263.41</v>
      </c>
      <c r="G332" s="320" t="s">
        <v>689</v>
      </c>
    </row>
    <row r="333" spans="1:7" s="437" customFormat="1" ht="18" customHeight="1" thickBot="1" x14ac:dyDescent="0.3">
      <c r="A333" s="457" t="s">
        <v>162</v>
      </c>
      <c r="B333" s="552" t="s">
        <v>163</v>
      </c>
      <c r="C333" s="552"/>
      <c r="D333" s="456">
        <f>SUM(D332,D327,D325,D313,D307,D305,D299,D297,D285,D283,D281,D253,D249,D243,D235,D222,D203,D191,D189,D179,D166,D160,D156,D153,D149,D131,D111,D108,D99)</f>
        <v>53000000</v>
      </c>
      <c r="E333" s="456">
        <f t="shared" ref="E333:F333" si="35">SUM(E332,E327,E325,E313,E307,E305,E299,E297,E285,E283,E281,E253,E249,E243,E235,E222,E203,E191,E189,E179,E166,E160,E156,E153,E149,E131,E111,E108,E99)</f>
        <v>52498924.479999997</v>
      </c>
      <c r="F333" s="456">
        <f t="shared" si="35"/>
        <v>50000000</v>
      </c>
      <c r="G333" s="455" t="s">
        <v>836</v>
      </c>
    </row>
    <row r="334" spans="1:7" s="437" customFormat="1" ht="18" customHeight="1" x14ac:dyDescent="0.25">
      <c r="A334" s="438" t="s">
        <v>832</v>
      </c>
      <c r="B334" s="553" t="s">
        <v>833</v>
      </c>
      <c r="C334" s="553"/>
      <c r="D334" s="445">
        <f>SUM(D333-D335)</f>
        <v>41500000</v>
      </c>
      <c r="E334" s="445">
        <f t="shared" ref="E334:F334" si="36">SUM(E333-E335)</f>
        <v>41164578.829999998</v>
      </c>
      <c r="F334" s="446">
        <f t="shared" si="36"/>
        <v>36500000</v>
      </c>
      <c r="G334" s="439"/>
    </row>
    <row r="335" spans="1:7" s="437" customFormat="1" ht="18" customHeight="1" x14ac:dyDescent="0.25">
      <c r="A335" s="440"/>
      <c r="B335" s="554" t="s">
        <v>834</v>
      </c>
      <c r="C335" s="554"/>
      <c r="D335" s="447">
        <f>SUM(D106+D107+D147+D148+D159+D188+D221+D234+D242+D252+D277+D278+D279+D280+D296+D331)</f>
        <v>11500000</v>
      </c>
      <c r="E335" s="447">
        <f t="shared" ref="E335:F335" si="37">SUM(E106+E107+E147+E148+E159+E188+E221+E234+E242+E252+E277+E278+E279+E280+E296+E331)</f>
        <v>11334345.65</v>
      </c>
      <c r="F335" s="448">
        <f t="shared" si="37"/>
        <v>13500000</v>
      </c>
      <c r="G335" s="443"/>
    </row>
    <row r="336" spans="1:7" s="437" customFormat="1" ht="16.149999999999999" customHeight="1" thickBot="1" x14ac:dyDescent="0.3">
      <c r="A336" s="440"/>
      <c r="B336" s="449"/>
      <c r="C336" s="449"/>
      <c r="D336" s="441"/>
      <c r="E336" s="441"/>
      <c r="F336" s="441"/>
      <c r="G336" s="443"/>
    </row>
    <row r="337" spans="1:7" ht="20.25" thickBot="1" x14ac:dyDescent="0.3">
      <c r="A337" s="147" t="s">
        <v>1</v>
      </c>
      <c r="B337" s="148" t="s">
        <v>2</v>
      </c>
      <c r="C337" s="149" t="s">
        <v>3</v>
      </c>
      <c r="D337" s="150" t="s">
        <v>196</v>
      </c>
      <c r="E337" s="150" t="s">
        <v>197</v>
      </c>
      <c r="F337" s="300" t="s">
        <v>209</v>
      </c>
      <c r="G337" s="301" t="s">
        <v>311</v>
      </c>
    </row>
    <row r="338" spans="1:7" x14ac:dyDescent="0.25">
      <c r="A338" s="157">
        <v>5219</v>
      </c>
      <c r="B338" s="158">
        <v>5139</v>
      </c>
      <c r="C338" s="159" t="s">
        <v>314</v>
      </c>
      <c r="D338" s="160">
        <v>0</v>
      </c>
      <c r="E338" s="160">
        <v>0</v>
      </c>
      <c r="F338" s="323">
        <v>1000</v>
      </c>
      <c r="G338" s="342" t="s">
        <v>690</v>
      </c>
    </row>
    <row r="339" spans="1:7" x14ac:dyDescent="0.25">
      <c r="A339" s="152">
        <v>5219</v>
      </c>
      <c r="B339" s="153">
        <v>5167</v>
      </c>
      <c r="C339" s="154" t="s">
        <v>341</v>
      </c>
      <c r="D339" s="155">
        <v>2520</v>
      </c>
      <c r="E339" s="155">
        <v>2520</v>
      </c>
      <c r="F339" s="302">
        <v>3000</v>
      </c>
      <c r="G339" s="330" t="s">
        <v>691</v>
      </c>
    </row>
    <row r="340" spans="1:7" ht="15.75" thickBot="1" x14ac:dyDescent="0.3">
      <c r="A340" s="162">
        <v>5219</v>
      </c>
      <c r="B340" s="163">
        <v>5169</v>
      </c>
      <c r="C340" s="164" t="s">
        <v>318</v>
      </c>
      <c r="D340" s="165">
        <v>960</v>
      </c>
      <c r="E340" s="165">
        <v>960</v>
      </c>
      <c r="F340" s="352">
        <v>1000</v>
      </c>
      <c r="G340" s="351" t="s">
        <v>692</v>
      </c>
    </row>
    <row r="341" spans="1:7" ht="15.75" thickBot="1" x14ac:dyDescent="0.3">
      <c r="A341" s="167">
        <v>5219</v>
      </c>
      <c r="B341" s="489" t="s">
        <v>693</v>
      </c>
      <c r="C341" s="489"/>
      <c r="D341" s="168">
        <f>SUM(D338:D340)</f>
        <v>3480</v>
      </c>
      <c r="E341" s="168">
        <f t="shared" ref="E341:F341" si="38">SUM(E338:E340)</f>
        <v>3480</v>
      </c>
      <c r="F341" s="168">
        <f t="shared" si="38"/>
        <v>5000</v>
      </c>
      <c r="G341" s="320" t="s">
        <v>694</v>
      </c>
    </row>
    <row r="342" spans="1:7" ht="25.5" x14ac:dyDescent="0.25">
      <c r="A342" s="157">
        <v>5299</v>
      </c>
      <c r="B342" s="158">
        <v>5137</v>
      </c>
      <c r="C342" s="159" t="s">
        <v>333</v>
      </c>
      <c r="D342" s="160">
        <v>24746</v>
      </c>
      <c r="E342" s="160">
        <v>24746</v>
      </c>
      <c r="F342" s="323">
        <v>0</v>
      </c>
      <c r="G342" s="361" t="s">
        <v>695</v>
      </c>
    </row>
    <row r="343" spans="1:7" ht="25.5" x14ac:dyDescent="0.25">
      <c r="A343" s="152">
        <v>5299</v>
      </c>
      <c r="B343" s="153">
        <v>5194</v>
      </c>
      <c r="C343" s="154" t="s">
        <v>351</v>
      </c>
      <c r="D343" s="155">
        <v>20000</v>
      </c>
      <c r="E343" s="155">
        <v>19957</v>
      </c>
      <c r="F343" s="302">
        <v>0</v>
      </c>
      <c r="G343" s="361" t="s">
        <v>696</v>
      </c>
    </row>
    <row r="344" spans="1:7" ht="26.25" thickBot="1" x14ac:dyDescent="0.3">
      <c r="A344" s="162">
        <v>5299</v>
      </c>
      <c r="B344" s="163">
        <v>5492</v>
      </c>
      <c r="C344" s="164" t="s">
        <v>697</v>
      </c>
      <c r="D344" s="165">
        <v>30000</v>
      </c>
      <c r="E344" s="165">
        <v>30000</v>
      </c>
      <c r="F344" s="352">
        <v>0</v>
      </c>
      <c r="G344" s="361" t="s">
        <v>698</v>
      </c>
    </row>
    <row r="345" spans="1:7" ht="15.75" thickBot="1" x14ac:dyDescent="0.3">
      <c r="A345" s="167">
        <v>5299</v>
      </c>
      <c r="B345" s="489" t="s">
        <v>699</v>
      </c>
      <c r="C345" s="489"/>
      <c r="D345" s="168">
        <f>SUM(D342:D344)</f>
        <v>74746</v>
      </c>
      <c r="E345" s="168">
        <f t="shared" ref="E345:F345" si="39">SUM(E342:E344)</f>
        <v>74703</v>
      </c>
      <c r="F345" s="168">
        <f t="shared" si="39"/>
        <v>0</v>
      </c>
      <c r="G345" s="320" t="s">
        <v>700</v>
      </c>
    </row>
    <row r="346" spans="1:7" x14ac:dyDescent="0.25">
      <c r="A346" s="157">
        <v>5512</v>
      </c>
      <c r="B346" s="158">
        <v>5019</v>
      </c>
      <c r="C346" s="159" t="s">
        <v>661</v>
      </c>
      <c r="D346" s="160">
        <v>22100</v>
      </c>
      <c r="E346" s="160">
        <v>22067</v>
      </c>
      <c r="F346" s="323">
        <v>22100</v>
      </c>
      <c r="G346" s="342" t="s">
        <v>701</v>
      </c>
    </row>
    <row r="347" spans="1:7" x14ac:dyDescent="0.25">
      <c r="A347" s="152">
        <v>5512</v>
      </c>
      <c r="B347" s="153">
        <v>5021</v>
      </c>
      <c r="C347" s="154" t="s">
        <v>450</v>
      </c>
      <c r="D347" s="155">
        <v>200000</v>
      </c>
      <c r="E347" s="155">
        <v>188444</v>
      </c>
      <c r="F347" s="302">
        <v>200000</v>
      </c>
      <c r="G347" s="330" t="s">
        <v>702</v>
      </c>
    </row>
    <row r="348" spans="1:7" x14ac:dyDescent="0.25">
      <c r="A348" s="152">
        <v>5512</v>
      </c>
      <c r="B348" s="153">
        <v>5039</v>
      </c>
      <c r="C348" s="154" t="s">
        <v>663</v>
      </c>
      <c r="D348" s="155">
        <v>7500</v>
      </c>
      <c r="E348" s="155">
        <v>7477</v>
      </c>
      <c r="F348" s="302">
        <v>7500</v>
      </c>
      <c r="G348" s="330" t="s">
        <v>703</v>
      </c>
    </row>
    <row r="349" spans="1:7" x14ac:dyDescent="0.25">
      <c r="A349" s="152">
        <v>5512</v>
      </c>
      <c r="B349" s="153">
        <v>5132</v>
      </c>
      <c r="C349" s="154" t="s">
        <v>405</v>
      </c>
      <c r="D349" s="155">
        <v>29156</v>
      </c>
      <c r="E349" s="155">
        <v>29156</v>
      </c>
      <c r="F349" s="302">
        <v>30000</v>
      </c>
      <c r="G349" s="330" t="s">
        <v>704</v>
      </c>
    </row>
    <row r="350" spans="1:7" x14ac:dyDescent="0.25">
      <c r="A350" s="152">
        <v>5512</v>
      </c>
      <c r="B350" s="153">
        <v>5136</v>
      </c>
      <c r="C350" s="154" t="s">
        <v>331</v>
      </c>
      <c r="D350" s="155">
        <v>360</v>
      </c>
      <c r="E350" s="155">
        <v>360</v>
      </c>
      <c r="F350" s="302">
        <v>360</v>
      </c>
      <c r="G350" s="330" t="s">
        <v>705</v>
      </c>
    </row>
    <row r="351" spans="1:7" x14ac:dyDescent="0.25">
      <c r="A351" s="152">
        <v>5512</v>
      </c>
      <c r="B351" s="153">
        <v>5137</v>
      </c>
      <c r="C351" s="154" t="s">
        <v>333</v>
      </c>
      <c r="D351" s="155">
        <v>50800</v>
      </c>
      <c r="E351" s="155">
        <v>50780</v>
      </c>
      <c r="F351" s="302">
        <v>50000</v>
      </c>
      <c r="G351" s="330" t="s">
        <v>706</v>
      </c>
    </row>
    <row r="352" spans="1:7" x14ac:dyDescent="0.25">
      <c r="A352" s="152">
        <v>5512</v>
      </c>
      <c r="B352" s="153">
        <v>5139</v>
      </c>
      <c r="C352" s="154" t="s">
        <v>314</v>
      </c>
      <c r="D352" s="155">
        <v>167500</v>
      </c>
      <c r="E352" s="155">
        <v>167106.29</v>
      </c>
      <c r="F352" s="302">
        <v>150000</v>
      </c>
      <c r="G352" s="330" t="s">
        <v>707</v>
      </c>
    </row>
    <row r="353" spans="1:7" x14ac:dyDescent="0.25">
      <c r="A353" s="152">
        <v>5512</v>
      </c>
      <c r="B353" s="153">
        <v>5151</v>
      </c>
      <c r="C353" s="154" t="s">
        <v>409</v>
      </c>
      <c r="D353" s="155">
        <v>710</v>
      </c>
      <c r="E353" s="155">
        <v>707.04</v>
      </c>
      <c r="F353" s="302">
        <v>800</v>
      </c>
      <c r="G353" s="330" t="s">
        <v>708</v>
      </c>
    </row>
    <row r="354" spans="1:7" x14ac:dyDescent="0.25">
      <c r="A354" s="152">
        <v>5512</v>
      </c>
      <c r="B354" s="153">
        <v>5154</v>
      </c>
      <c r="C354" s="154" t="s">
        <v>382</v>
      </c>
      <c r="D354" s="155">
        <v>66844</v>
      </c>
      <c r="E354" s="155">
        <v>66780.570000000007</v>
      </c>
      <c r="F354" s="302">
        <v>70000</v>
      </c>
      <c r="G354" s="330" t="s">
        <v>709</v>
      </c>
    </row>
    <row r="355" spans="1:7" x14ac:dyDescent="0.25">
      <c r="A355" s="152">
        <v>5512</v>
      </c>
      <c r="B355" s="153">
        <v>5156</v>
      </c>
      <c r="C355" s="154" t="s">
        <v>316</v>
      </c>
      <c r="D355" s="155">
        <v>51000</v>
      </c>
      <c r="E355" s="155">
        <v>50878.2</v>
      </c>
      <c r="F355" s="302">
        <v>52000</v>
      </c>
      <c r="G355" s="330" t="s">
        <v>710</v>
      </c>
    </row>
    <row r="356" spans="1:7" x14ac:dyDescent="0.25">
      <c r="A356" s="152">
        <v>5512</v>
      </c>
      <c r="B356" s="153">
        <v>5163</v>
      </c>
      <c r="C356" s="154" t="s">
        <v>711</v>
      </c>
      <c r="D356" s="155">
        <v>8524</v>
      </c>
      <c r="E356" s="155">
        <v>8524</v>
      </c>
      <c r="F356" s="302">
        <v>9850</v>
      </c>
      <c r="G356" s="330" t="s">
        <v>712</v>
      </c>
    </row>
    <row r="357" spans="1:7" x14ac:dyDescent="0.25">
      <c r="A357" s="152">
        <v>5512</v>
      </c>
      <c r="B357" s="153">
        <v>5167</v>
      </c>
      <c r="C357" s="154" t="s">
        <v>341</v>
      </c>
      <c r="D357" s="155">
        <v>900</v>
      </c>
      <c r="E357" s="155">
        <v>900</v>
      </c>
      <c r="F357" s="302">
        <v>1000</v>
      </c>
      <c r="G357" s="330" t="s">
        <v>713</v>
      </c>
    </row>
    <row r="358" spans="1:7" x14ac:dyDescent="0.25">
      <c r="A358" s="152">
        <v>5512</v>
      </c>
      <c r="B358" s="153">
        <v>5168</v>
      </c>
      <c r="C358" s="154" t="s">
        <v>389</v>
      </c>
      <c r="D358" s="155">
        <v>17424</v>
      </c>
      <c r="E358" s="155">
        <v>17424</v>
      </c>
      <c r="F358" s="302">
        <v>17424</v>
      </c>
      <c r="G358" s="330" t="s">
        <v>714</v>
      </c>
    </row>
    <row r="359" spans="1:7" ht="25.5" x14ac:dyDescent="0.25">
      <c r="A359" s="152">
        <v>5512</v>
      </c>
      <c r="B359" s="153">
        <v>5169</v>
      </c>
      <c r="C359" s="154" t="s">
        <v>318</v>
      </c>
      <c r="D359" s="155">
        <v>47500</v>
      </c>
      <c r="E359" s="155">
        <v>47332.2</v>
      </c>
      <c r="F359" s="302">
        <v>50000</v>
      </c>
      <c r="G359" s="330" t="s">
        <v>715</v>
      </c>
    </row>
    <row r="360" spans="1:7" x14ac:dyDescent="0.25">
      <c r="A360" s="152">
        <v>5512</v>
      </c>
      <c r="B360" s="153">
        <v>5171</v>
      </c>
      <c r="C360" s="154" t="s">
        <v>320</v>
      </c>
      <c r="D360" s="155">
        <v>253000</v>
      </c>
      <c r="E360" s="155">
        <v>252503.46</v>
      </c>
      <c r="F360" s="302">
        <v>150000</v>
      </c>
      <c r="G360" s="330" t="s">
        <v>716</v>
      </c>
    </row>
    <row r="361" spans="1:7" x14ac:dyDescent="0.25">
      <c r="A361" s="152">
        <v>5512</v>
      </c>
      <c r="B361" s="153">
        <v>5194</v>
      </c>
      <c r="C361" s="154" t="s">
        <v>351</v>
      </c>
      <c r="D361" s="155">
        <v>14500</v>
      </c>
      <c r="E361" s="155">
        <v>14456</v>
      </c>
      <c r="F361" s="302">
        <v>15000</v>
      </c>
      <c r="G361" s="330" t="s">
        <v>717</v>
      </c>
    </row>
    <row r="362" spans="1:7" ht="39" thickBot="1" x14ac:dyDescent="0.3">
      <c r="A362" s="281">
        <v>5512</v>
      </c>
      <c r="B362" s="282">
        <v>5222</v>
      </c>
      <c r="C362" s="283" t="s">
        <v>35</v>
      </c>
      <c r="D362" s="284">
        <v>30000</v>
      </c>
      <c r="E362" s="284">
        <v>30000</v>
      </c>
      <c r="F362" s="461">
        <v>60000</v>
      </c>
      <c r="G362" s="463" t="s">
        <v>718</v>
      </c>
    </row>
    <row r="363" spans="1:7" x14ac:dyDescent="0.25">
      <c r="A363" s="157">
        <v>5512</v>
      </c>
      <c r="B363" s="158">
        <v>5909</v>
      </c>
      <c r="C363" s="159" t="s">
        <v>323</v>
      </c>
      <c r="D363" s="160">
        <v>5100</v>
      </c>
      <c r="E363" s="160">
        <v>5086.72</v>
      </c>
      <c r="F363" s="323">
        <v>5000</v>
      </c>
      <c r="G363" s="342" t="s">
        <v>719</v>
      </c>
    </row>
    <row r="364" spans="1:7" x14ac:dyDescent="0.25">
      <c r="A364" s="344">
        <v>5512</v>
      </c>
      <c r="B364" s="345">
        <v>6121</v>
      </c>
      <c r="C364" s="346" t="s">
        <v>362</v>
      </c>
      <c r="D364" s="347">
        <v>0</v>
      </c>
      <c r="E364" s="347">
        <v>0</v>
      </c>
      <c r="F364" s="348">
        <v>8000000</v>
      </c>
      <c r="G364" s="388" t="s">
        <v>720</v>
      </c>
    </row>
    <row r="365" spans="1:7" ht="25.5" x14ac:dyDescent="0.25">
      <c r="A365" s="344">
        <v>5512</v>
      </c>
      <c r="B365" s="345">
        <v>6122</v>
      </c>
      <c r="C365" s="346" t="s">
        <v>399</v>
      </c>
      <c r="D365" s="347">
        <v>44770</v>
      </c>
      <c r="E365" s="347">
        <v>44770</v>
      </c>
      <c r="F365" s="354">
        <v>0</v>
      </c>
      <c r="G365" s="365" t="s">
        <v>721</v>
      </c>
    </row>
    <row r="366" spans="1:7" ht="15.75" thickBot="1" x14ac:dyDescent="0.3">
      <c r="A366" s="308">
        <v>5512</v>
      </c>
      <c r="B366" s="309">
        <v>6322</v>
      </c>
      <c r="C366" s="310" t="s">
        <v>722</v>
      </c>
      <c r="D366" s="311">
        <v>20000</v>
      </c>
      <c r="E366" s="311">
        <v>20000</v>
      </c>
      <c r="F366" s="312">
        <v>0</v>
      </c>
      <c r="G366" s="365" t="s">
        <v>723</v>
      </c>
    </row>
    <row r="367" spans="1:7" ht="15.75" thickBot="1" x14ac:dyDescent="0.3">
      <c r="A367" s="167">
        <v>5512</v>
      </c>
      <c r="B367" s="489" t="s">
        <v>26</v>
      </c>
      <c r="C367" s="489"/>
      <c r="D367" s="168">
        <f>SUM(D346:D366)</f>
        <v>1037688</v>
      </c>
      <c r="E367" s="168">
        <f>SUM(E346:E366)</f>
        <v>1024752.4799999999</v>
      </c>
      <c r="F367" s="168">
        <f>SUM(F346:F366)</f>
        <v>8891034</v>
      </c>
      <c r="G367" s="320" t="s">
        <v>724</v>
      </c>
    </row>
    <row r="368" spans="1:7" x14ac:dyDescent="0.25">
      <c r="A368" s="157">
        <v>5519</v>
      </c>
      <c r="B368" s="158">
        <v>5139</v>
      </c>
      <c r="C368" s="159" t="s">
        <v>314</v>
      </c>
      <c r="D368" s="160">
        <v>12100</v>
      </c>
      <c r="E368" s="160">
        <v>12047</v>
      </c>
      <c r="F368" s="323">
        <v>14000</v>
      </c>
      <c r="G368" s="342" t="s">
        <v>725</v>
      </c>
    </row>
    <row r="369" spans="1:7" x14ac:dyDescent="0.25">
      <c r="A369" s="152">
        <v>5519</v>
      </c>
      <c r="B369" s="153">
        <v>5167</v>
      </c>
      <c r="C369" s="154" t="s">
        <v>341</v>
      </c>
      <c r="D369" s="155">
        <v>3820</v>
      </c>
      <c r="E369" s="155">
        <v>3820</v>
      </c>
      <c r="F369" s="302">
        <v>4000</v>
      </c>
      <c r="G369" s="330" t="s">
        <v>726</v>
      </c>
    </row>
    <row r="370" spans="1:7" ht="25.5" x14ac:dyDescent="0.25">
      <c r="A370" s="152">
        <v>5519</v>
      </c>
      <c r="B370" s="153">
        <v>5169</v>
      </c>
      <c r="C370" s="154" t="s">
        <v>318</v>
      </c>
      <c r="D370" s="155">
        <v>40300</v>
      </c>
      <c r="E370" s="155">
        <v>40270</v>
      </c>
      <c r="F370" s="302">
        <v>42000</v>
      </c>
      <c r="G370" s="330" t="s">
        <v>727</v>
      </c>
    </row>
    <row r="371" spans="1:7" ht="15.75" thickBot="1" x14ac:dyDescent="0.3">
      <c r="A371" s="162">
        <v>5519</v>
      </c>
      <c r="B371" s="163">
        <v>5171</v>
      </c>
      <c r="C371" s="164" t="s">
        <v>320</v>
      </c>
      <c r="D371" s="165">
        <v>8700</v>
      </c>
      <c r="E371" s="165">
        <v>8683</v>
      </c>
      <c r="F371" s="352">
        <v>10000</v>
      </c>
      <c r="G371" s="351" t="s">
        <v>728</v>
      </c>
    </row>
    <row r="372" spans="1:7" ht="15.75" thickBot="1" x14ac:dyDescent="0.3">
      <c r="A372" s="167">
        <v>5519</v>
      </c>
      <c r="B372" s="489" t="s">
        <v>729</v>
      </c>
      <c r="C372" s="489"/>
      <c r="D372" s="168">
        <f>SUM(D368:D371)</f>
        <v>64920</v>
      </c>
      <c r="E372" s="168">
        <f t="shared" ref="E372:F372" si="40">SUM(E368:E371)</f>
        <v>64820</v>
      </c>
      <c r="F372" s="168">
        <f t="shared" si="40"/>
        <v>70000</v>
      </c>
      <c r="G372" s="320" t="s">
        <v>730</v>
      </c>
    </row>
    <row r="373" spans="1:7" x14ac:dyDescent="0.25">
      <c r="A373" s="389">
        <v>5599</v>
      </c>
      <c r="B373" s="390">
        <v>5909</v>
      </c>
      <c r="C373" s="159" t="s">
        <v>323</v>
      </c>
      <c r="D373" s="160">
        <v>83936</v>
      </c>
      <c r="E373" s="160">
        <v>0</v>
      </c>
      <c r="F373" s="323">
        <v>833966</v>
      </c>
      <c r="G373" s="391" t="s">
        <v>731</v>
      </c>
    </row>
    <row r="374" spans="1:7" ht="15.75" thickBot="1" x14ac:dyDescent="0.3">
      <c r="A374" s="308">
        <v>5599</v>
      </c>
      <c r="B374" s="309">
        <v>6909</v>
      </c>
      <c r="C374" s="310" t="s">
        <v>325</v>
      </c>
      <c r="D374" s="311">
        <v>35230</v>
      </c>
      <c r="E374" s="311">
        <v>0</v>
      </c>
      <c r="F374" s="312">
        <v>200000</v>
      </c>
      <c r="G374" s="372" t="s">
        <v>732</v>
      </c>
    </row>
    <row r="375" spans="1:7" ht="15.75" thickBot="1" x14ac:dyDescent="0.3">
      <c r="A375" s="167">
        <v>5599</v>
      </c>
      <c r="B375" s="489" t="s">
        <v>733</v>
      </c>
      <c r="C375" s="489"/>
      <c r="D375" s="168">
        <f>SUM(D373:D374)</f>
        <v>119166</v>
      </c>
      <c r="E375" s="168">
        <f t="shared" ref="E375:F375" si="41">SUM(E373:E374)</f>
        <v>0</v>
      </c>
      <c r="F375" s="168">
        <f t="shared" si="41"/>
        <v>1033966</v>
      </c>
      <c r="G375" s="320" t="s">
        <v>734</v>
      </c>
    </row>
    <row r="376" spans="1:7" s="437" customFormat="1" ht="18" customHeight="1" thickBot="1" x14ac:dyDescent="0.3">
      <c r="A376" s="457" t="s">
        <v>87</v>
      </c>
      <c r="B376" s="552" t="s">
        <v>837</v>
      </c>
      <c r="C376" s="552"/>
      <c r="D376" s="456">
        <f>SUM(D375,D372,D367,D345,D341)</f>
        <v>1300000</v>
      </c>
      <c r="E376" s="456">
        <f t="shared" ref="E376:F376" si="42">SUM(E375,E372,E367,E345,E341)</f>
        <v>1167755.48</v>
      </c>
      <c r="F376" s="456">
        <f t="shared" si="42"/>
        <v>10000000</v>
      </c>
      <c r="G376" s="455" t="s">
        <v>838</v>
      </c>
    </row>
    <row r="377" spans="1:7" s="437" customFormat="1" ht="18" customHeight="1" x14ac:dyDescent="0.25">
      <c r="A377" s="438" t="s">
        <v>832</v>
      </c>
      <c r="B377" s="553" t="s">
        <v>833</v>
      </c>
      <c r="C377" s="553"/>
      <c r="D377" s="445">
        <f>SUM(D376-D378)</f>
        <v>1200000</v>
      </c>
      <c r="E377" s="445">
        <f t="shared" ref="E377:F377" si="43">SUM(E376-E378)</f>
        <v>1102985.48</v>
      </c>
      <c r="F377" s="446">
        <f t="shared" si="43"/>
        <v>1800000</v>
      </c>
      <c r="G377" s="439"/>
    </row>
    <row r="378" spans="1:7" s="437" customFormat="1" ht="18" customHeight="1" x14ac:dyDescent="0.25">
      <c r="A378" s="440"/>
      <c r="B378" s="554" t="s">
        <v>834</v>
      </c>
      <c r="C378" s="554"/>
      <c r="D378" s="447">
        <f>SUM(D364+D365+D366+D374)</f>
        <v>100000</v>
      </c>
      <c r="E378" s="447">
        <f t="shared" ref="E378:F378" si="44">SUM(E364+E365+E366+E374)</f>
        <v>64770</v>
      </c>
      <c r="F378" s="448">
        <f t="shared" si="44"/>
        <v>8200000</v>
      </c>
      <c r="G378" s="443"/>
    </row>
    <row r="379" spans="1:7" s="437" customFormat="1" ht="16.149999999999999" customHeight="1" thickBot="1" x14ac:dyDescent="0.3">
      <c r="A379" s="440"/>
      <c r="B379" s="449"/>
      <c r="C379" s="449"/>
      <c r="D379" s="441"/>
      <c r="E379" s="441"/>
      <c r="F379" s="441"/>
      <c r="G379" s="443"/>
    </row>
    <row r="380" spans="1:7" ht="20.25" thickBot="1" x14ac:dyDescent="0.3">
      <c r="A380" s="147" t="s">
        <v>1</v>
      </c>
      <c r="B380" s="148" t="s">
        <v>2</v>
      </c>
      <c r="C380" s="149" t="s">
        <v>3</v>
      </c>
      <c r="D380" s="150" t="s">
        <v>196</v>
      </c>
      <c r="E380" s="150" t="s">
        <v>197</v>
      </c>
      <c r="F380" s="300" t="s">
        <v>209</v>
      </c>
      <c r="G380" s="301" t="s">
        <v>311</v>
      </c>
    </row>
    <row r="381" spans="1:7" x14ac:dyDescent="0.25">
      <c r="A381" s="157">
        <v>6112</v>
      </c>
      <c r="B381" s="158">
        <v>5021</v>
      </c>
      <c r="C381" s="159" t="s">
        <v>450</v>
      </c>
      <c r="D381" s="160">
        <v>75100</v>
      </c>
      <c r="E381" s="160">
        <v>75100</v>
      </c>
      <c r="F381" s="392">
        <v>100000</v>
      </c>
      <c r="G381" s="342" t="s">
        <v>735</v>
      </c>
    </row>
    <row r="382" spans="1:7" ht="25.5" x14ac:dyDescent="0.25">
      <c r="A382" s="152">
        <v>6112</v>
      </c>
      <c r="B382" s="153">
        <v>5023</v>
      </c>
      <c r="C382" s="154" t="s">
        <v>736</v>
      </c>
      <c r="D382" s="155">
        <v>1498000</v>
      </c>
      <c r="E382" s="155">
        <v>1497262</v>
      </c>
      <c r="F382" s="393">
        <v>1560000</v>
      </c>
      <c r="G382" s="330" t="s">
        <v>737</v>
      </c>
    </row>
    <row r="383" spans="1:7" x14ac:dyDescent="0.25">
      <c r="A383" s="152">
        <v>6112</v>
      </c>
      <c r="B383" s="153">
        <v>5031</v>
      </c>
      <c r="C383" s="154" t="s">
        <v>376</v>
      </c>
      <c r="D383" s="155">
        <v>239000</v>
      </c>
      <c r="E383" s="155">
        <v>238510</v>
      </c>
      <c r="F383" s="393">
        <v>254000</v>
      </c>
      <c r="G383" s="330" t="s">
        <v>738</v>
      </c>
    </row>
    <row r="384" spans="1:7" ht="15.75" thickBot="1" x14ac:dyDescent="0.3">
      <c r="A384" s="162">
        <v>6112</v>
      </c>
      <c r="B384" s="163">
        <v>5032</v>
      </c>
      <c r="C384" s="164" t="s">
        <v>378</v>
      </c>
      <c r="D384" s="165">
        <v>142000</v>
      </c>
      <c r="E384" s="165">
        <v>141520</v>
      </c>
      <c r="F384" s="394">
        <v>150000</v>
      </c>
      <c r="G384" s="351" t="s">
        <v>739</v>
      </c>
    </row>
    <row r="385" spans="1:7" ht="15.75" thickBot="1" x14ac:dyDescent="0.3">
      <c r="A385" s="167">
        <v>6112</v>
      </c>
      <c r="B385" s="489" t="s">
        <v>740</v>
      </c>
      <c r="C385" s="489"/>
      <c r="D385" s="168">
        <f>SUM(D381:D384)</f>
        <v>1954100</v>
      </c>
      <c r="E385" s="168">
        <f t="shared" ref="E385:F385" si="45">SUM(E381:E384)</f>
        <v>1952392</v>
      </c>
      <c r="F385" s="168">
        <f t="shared" si="45"/>
        <v>2064000</v>
      </c>
      <c r="G385" s="320" t="s">
        <v>741</v>
      </c>
    </row>
    <row r="386" spans="1:7" x14ac:dyDescent="0.25">
      <c r="A386" s="157">
        <v>6115</v>
      </c>
      <c r="B386" s="158">
        <v>5019</v>
      </c>
      <c r="C386" s="159" t="s">
        <v>661</v>
      </c>
      <c r="D386" s="160">
        <v>6391</v>
      </c>
      <c r="E386" s="160">
        <v>6391</v>
      </c>
      <c r="F386" s="323">
        <v>0</v>
      </c>
      <c r="G386" s="361" t="s">
        <v>742</v>
      </c>
    </row>
    <row r="387" spans="1:7" x14ac:dyDescent="0.25">
      <c r="A387" s="152">
        <v>6115</v>
      </c>
      <c r="B387" s="153">
        <v>5021</v>
      </c>
      <c r="C387" s="154" t="s">
        <v>450</v>
      </c>
      <c r="D387" s="155">
        <v>121103</v>
      </c>
      <c r="E387" s="155">
        <v>121103</v>
      </c>
      <c r="F387" s="302">
        <v>0</v>
      </c>
      <c r="G387" s="361" t="s">
        <v>742</v>
      </c>
    </row>
    <row r="388" spans="1:7" x14ac:dyDescent="0.25">
      <c r="A388" s="152">
        <v>6115</v>
      </c>
      <c r="B388" s="153">
        <v>5039</v>
      </c>
      <c r="C388" s="154" t="s">
        <v>663</v>
      </c>
      <c r="D388" s="155">
        <v>2164</v>
      </c>
      <c r="E388" s="155">
        <v>2164</v>
      </c>
      <c r="F388" s="302">
        <v>0</v>
      </c>
      <c r="G388" s="361" t="s">
        <v>742</v>
      </c>
    </row>
    <row r="389" spans="1:7" x14ac:dyDescent="0.25">
      <c r="A389" s="152">
        <v>6115</v>
      </c>
      <c r="B389" s="153">
        <v>5139</v>
      </c>
      <c r="C389" s="154" t="s">
        <v>314</v>
      </c>
      <c r="D389" s="155">
        <v>13300.93</v>
      </c>
      <c r="E389" s="155">
        <v>13300.93</v>
      </c>
      <c r="F389" s="302">
        <v>0</v>
      </c>
      <c r="G389" s="361" t="s">
        <v>742</v>
      </c>
    </row>
    <row r="390" spans="1:7" x14ac:dyDescent="0.25">
      <c r="A390" s="152">
        <v>6115</v>
      </c>
      <c r="B390" s="153">
        <v>5161</v>
      </c>
      <c r="C390" s="154" t="s">
        <v>337</v>
      </c>
      <c r="D390" s="155">
        <v>726</v>
      </c>
      <c r="E390" s="155">
        <v>726</v>
      </c>
      <c r="F390" s="302">
        <v>0</v>
      </c>
      <c r="G390" s="361" t="s">
        <v>742</v>
      </c>
    </row>
    <row r="391" spans="1:7" x14ac:dyDescent="0.25">
      <c r="A391" s="152">
        <v>6115</v>
      </c>
      <c r="B391" s="153">
        <v>5162</v>
      </c>
      <c r="C391" s="154" t="s">
        <v>339</v>
      </c>
      <c r="D391" s="155">
        <v>2533.7399999999998</v>
      </c>
      <c r="E391" s="155">
        <v>2533.7399999999998</v>
      </c>
      <c r="F391" s="302">
        <v>0</v>
      </c>
      <c r="G391" s="361" t="s">
        <v>742</v>
      </c>
    </row>
    <row r="392" spans="1:7" x14ac:dyDescent="0.25">
      <c r="A392" s="152">
        <v>6115</v>
      </c>
      <c r="B392" s="153">
        <v>5164</v>
      </c>
      <c r="C392" s="154" t="s">
        <v>358</v>
      </c>
      <c r="D392" s="155">
        <v>2000</v>
      </c>
      <c r="E392" s="155">
        <v>2000</v>
      </c>
      <c r="F392" s="302">
        <v>0</v>
      </c>
      <c r="G392" s="361" t="s">
        <v>742</v>
      </c>
    </row>
    <row r="393" spans="1:7" x14ac:dyDescent="0.25">
      <c r="A393" s="152">
        <v>6115</v>
      </c>
      <c r="B393" s="153">
        <v>5173</v>
      </c>
      <c r="C393" s="154" t="s">
        <v>347</v>
      </c>
      <c r="D393" s="155">
        <v>2339</v>
      </c>
      <c r="E393" s="155">
        <v>2339</v>
      </c>
      <c r="F393" s="302">
        <v>0</v>
      </c>
      <c r="G393" s="361" t="s">
        <v>742</v>
      </c>
    </row>
    <row r="394" spans="1:7" x14ac:dyDescent="0.25">
      <c r="A394" s="152">
        <v>6115</v>
      </c>
      <c r="B394" s="153">
        <v>5175</v>
      </c>
      <c r="C394" s="154" t="s">
        <v>349</v>
      </c>
      <c r="D394" s="155">
        <v>18964</v>
      </c>
      <c r="E394" s="155">
        <v>18964</v>
      </c>
      <c r="F394" s="302">
        <v>0</v>
      </c>
      <c r="G394" s="361" t="s">
        <v>742</v>
      </c>
    </row>
    <row r="395" spans="1:7" ht="15.75" thickBot="1" x14ac:dyDescent="0.3">
      <c r="A395" s="162">
        <v>6115</v>
      </c>
      <c r="B395" s="163">
        <v>5909</v>
      </c>
      <c r="C395" s="164" t="s">
        <v>323</v>
      </c>
      <c r="D395" s="165">
        <v>70478.33</v>
      </c>
      <c r="E395" s="165">
        <v>0</v>
      </c>
      <c r="F395" s="302">
        <v>0</v>
      </c>
      <c r="G395" s="361" t="s">
        <v>742</v>
      </c>
    </row>
    <row r="396" spans="1:7" ht="15.75" thickBot="1" x14ac:dyDescent="0.3">
      <c r="A396" s="167">
        <v>6115</v>
      </c>
      <c r="B396" s="489" t="s">
        <v>743</v>
      </c>
      <c r="C396" s="489"/>
      <c r="D396" s="168">
        <f>SUM(D386:D395)</f>
        <v>240000</v>
      </c>
      <c r="E396" s="168">
        <f t="shared" ref="E396:F396" si="46">SUM(E386:E395)</f>
        <v>169521.66999999998</v>
      </c>
      <c r="F396" s="168">
        <f t="shared" si="46"/>
        <v>0</v>
      </c>
      <c r="G396" s="395" t="s">
        <v>743</v>
      </c>
    </row>
    <row r="397" spans="1:7" x14ac:dyDescent="0.25">
      <c r="A397" s="157">
        <v>6117</v>
      </c>
      <c r="B397" s="158">
        <v>5019</v>
      </c>
      <c r="C397" s="159" t="s">
        <v>661</v>
      </c>
      <c r="D397" s="160">
        <v>2804</v>
      </c>
      <c r="E397" s="160">
        <v>2804</v>
      </c>
      <c r="F397" s="323">
        <v>0</v>
      </c>
      <c r="G397" s="361" t="s">
        <v>744</v>
      </c>
    </row>
    <row r="398" spans="1:7" x14ac:dyDescent="0.25">
      <c r="A398" s="152">
        <v>6117</v>
      </c>
      <c r="B398" s="153">
        <v>5021</v>
      </c>
      <c r="C398" s="154" t="s">
        <v>450</v>
      </c>
      <c r="D398" s="155">
        <v>67684</v>
      </c>
      <c r="E398" s="155">
        <v>67684</v>
      </c>
      <c r="F398" s="302">
        <v>0</v>
      </c>
      <c r="G398" s="361" t="s">
        <v>744</v>
      </c>
    </row>
    <row r="399" spans="1:7" x14ac:dyDescent="0.25">
      <c r="A399" s="152">
        <v>6117</v>
      </c>
      <c r="B399" s="153">
        <v>5039</v>
      </c>
      <c r="C399" s="154" t="s">
        <v>663</v>
      </c>
      <c r="D399" s="155">
        <v>950</v>
      </c>
      <c r="E399" s="155">
        <v>950</v>
      </c>
      <c r="F399" s="302">
        <v>0</v>
      </c>
      <c r="G399" s="361" t="s">
        <v>744</v>
      </c>
    </row>
    <row r="400" spans="1:7" x14ac:dyDescent="0.25">
      <c r="A400" s="152">
        <v>6117</v>
      </c>
      <c r="B400" s="153">
        <v>5139</v>
      </c>
      <c r="C400" s="154" t="s">
        <v>314</v>
      </c>
      <c r="D400" s="155">
        <v>12202.2</v>
      </c>
      <c r="E400" s="155">
        <v>12202.2</v>
      </c>
      <c r="F400" s="302">
        <v>0</v>
      </c>
      <c r="G400" s="361" t="s">
        <v>744</v>
      </c>
    </row>
    <row r="401" spans="1:7" x14ac:dyDescent="0.25">
      <c r="A401" s="152">
        <v>6117</v>
      </c>
      <c r="B401" s="153">
        <v>5161</v>
      </c>
      <c r="C401" s="154" t="s">
        <v>337</v>
      </c>
      <c r="D401" s="155">
        <v>15263.6</v>
      </c>
      <c r="E401" s="155">
        <v>15263.6</v>
      </c>
      <c r="F401" s="302">
        <v>0</v>
      </c>
      <c r="G401" s="361" t="s">
        <v>744</v>
      </c>
    </row>
    <row r="402" spans="1:7" x14ac:dyDescent="0.25">
      <c r="A402" s="152">
        <v>6117</v>
      </c>
      <c r="B402" s="153">
        <v>5162</v>
      </c>
      <c r="C402" s="154" t="s">
        <v>339</v>
      </c>
      <c r="D402" s="155">
        <v>1085.3699999999999</v>
      </c>
      <c r="E402" s="155">
        <v>1085.3699999999999</v>
      </c>
      <c r="F402" s="302">
        <v>0</v>
      </c>
      <c r="G402" s="361" t="s">
        <v>744</v>
      </c>
    </row>
    <row r="403" spans="1:7" ht="15.75" thickBot="1" x14ac:dyDescent="0.3">
      <c r="A403" s="281">
        <v>6117</v>
      </c>
      <c r="B403" s="282">
        <v>5173</v>
      </c>
      <c r="C403" s="283" t="s">
        <v>347</v>
      </c>
      <c r="D403" s="284">
        <v>1184</v>
      </c>
      <c r="E403" s="284">
        <v>1184</v>
      </c>
      <c r="F403" s="461">
        <v>0</v>
      </c>
      <c r="G403" s="465" t="s">
        <v>744</v>
      </c>
    </row>
    <row r="404" spans="1:7" x14ac:dyDescent="0.25">
      <c r="A404" s="157">
        <v>6117</v>
      </c>
      <c r="B404" s="158">
        <v>5175</v>
      </c>
      <c r="C404" s="159" t="s">
        <v>349</v>
      </c>
      <c r="D404" s="160">
        <v>9460</v>
      </c>
      <c r="E404" s="160">
        <v>9460</v>
      </c>
      <c r="F404" s="323">
        <v>0</v>
      </c>
      <c r="G404" s="464" t="s">
        <v>744</v>
      </c>
    </row>
    <row r="405" spans="1:7" ht="15.75" thickBot="1" x14ac:dyDescent="0.3">
      <c r="A405" s="162">
        <v>6117</v>
      </c>
      <c r="B405" s="163">
        <v>5909</v>
      </c>
      <c r="C405" s="164" t="s">
        <v>323</v>
      </c>
      <c r="D405" s="165">
        <v>49366.83</v>
      </c>
      <c r="E405" s="165">
        <v>0</v>
      </c>
      <c r="F405" s="302">
        <v>0</v>
      </c>
      <c r="G405" s="361" t="s">
        <v>744</v>
      </c>
    </row>
    <row r="406" spans="1:7" ht="15.75" thickBot="1" x14ac:dyDescent="0.3">
      <c r="A406" s="167">
        <v>6117</v>
      </c>
      <c r="B406" s="489" t="s">
        <v>745</v>
      </c>
      <c r="C406" s="489"/>
      <c r="D406" s="168">
        <f>SUM(D397:D405)</f>
        <v>160000</v>
      </c>
      <c r="E406" s="168">
        <f t="shared" ref="E406:F406" si="47">SUM(E397:E405)</f>
        <v>110633.17</v>
      </c>
      <c r="F406" s="168">
        <f t="shared" si="47"/>
        <v>0</v>
      </c>
      <c r="G406" s="395" t="s">
        <v>745</v>
      </c>
    </row>
    <row r="407" spans="1:7" x14ac:dyDescent="0.25">
      <c r="A407" s="157">
        <v>6171</v>
      </c>
      <c r="B407" s="158">
        <v>5011</v>
      </c>
      <c r="C407" s="159" t="s">
        <v>374</v>
      </c>
      <c r="D407" s="160">
        <v>5125000</v>
      </c>
      <c r="E407" s="160">
        <v>5121068</v>
      </c>
      <c r="F407" s="323">
        <v>5355000</v>
      </c>
      <c r="G407" s="342" t="s">
        <v>746</v>
      </c>
    </row>
    <row r="408" spans="1:7" x14ac:dyDescent="0.25">
      <c r="A408" s="152">
        <v>6171</v>
      </c>
      <c r="B408" s="153">
        <v>5021</v>
      </c>
      <c r="C408" s="154" t="s">
        <v>450</v>
      </c>
      <c r="D408" s="155">
        <v>4000</v>
      </c>
      <c r="E408" s="155">
        <v>4000</v>
      </c>
      <c r="F408" s="302">
        <v>4000</v>
      </c>
      <c r="G408" s="330" t="s">
        <v>747</v>
      </c>
    </row>
    <row r="409" spans="1:7" x14ac:dyDescent="0.25">
      <c r="A409" s="152">
        <v>6171</v>
      </c>
      <c r="B409" s="153">
        <v>5031</v>
      </c>
      <c r="C409" s="154" t="s">
        <v>376</v>
      </c>
      <c r="D409" s="155">
        <v>1255000</v>
      </c>
      <c r="E409" s="155">
        <v>1254341</v>
      </c>
      <c r="F409" s="302">
        <v>1330000</v>
      </c>
      <c r="G409" s="330" t="s">
        <v>748</v>
      </c>
    </row>
    <row r="410" spans="1:7" x14ac:dyDescent="0.25">
      <c r="A410" s="152">
        <v>6171</v>
      </c>
      <c r="B410" s="153">
        <v>5032</v>
      </c>
      <c r="C410" s="154" t="s">
        <v>378</v>
      </c>
      <c r="D410" s="155">
        <v>460000</v>
      </c>
      <c r="E410" s="155">
        <v>458622</v>
      </c>
      <c r="F410" s="302">
        <v>482000</v>
      </c>
      <c r="G410" s="330" t="s">
        <v>749</v>
      </c>
    </row>
    <row r="411" spans="1:7" x14ac:dyDescent="0.25">
      <c r="A411" s="152">
        <v>6171</v>
      </c>
      <c r="B411" s="153">
        <v>5038</v>
      </c>
      <c r="C411" s="154" t="s">
        <v>750</v>
      </c>
      <c r="D411" s="155">
        <v>50000</v>
      </c>
      <c r="E411" s="155">
        <v>47712</v>
      </c>
      <c r="F411" s="302">
        <v>50000</v>
      </c>
      <c r="G411" s="330" t="s">
        <v>751</v>
      </c>
    </row>
    <row r="412" spans="1:7" x14ac:dyDescent="0.25">
      <c r="A412" s="152">
        <v>6171</v>
      </c>
      <c r="B412" s="153">
        <v>5123</v>
      </c>
      <c r="C412" s="154" t="s">
        <v>752</v>
      </c>
      <c r="D412" s="155">
        <v>1900</v>
      </c>
      <c r="E412" s="155">
        <v>1899.7</v>
      </c>
      <c r="F412" s="302">
        <v>2000</v>
      </c>
      <c r="G412" s="330" t="s">
        <v>753</v>
      </c>
    </row>
    <row r="413" spans="1:7" x14ac:dyDescent="0.25">
      <c r="A413" s="152">
        <v>6171</v>
      </c>
      <c r="B413" s="153">
        <v>5132</v>
      </c>
      <c r="C413" s="154" t="s">
        <v>405</v>
      </c>
      <c r="D413" s="155">
        <v>64</v>
      </c>
      <c r="E413" s="155">
        <v>64</v>
      </c>
      <c r="F413" s="302">
        <v>100</v>
      </c>
      <c r="G413" s="330" t="s">
        <v>754</v>
      </c>
    </row>
    <row r="414" spans="1:7" x14ac:dyDescent="0.25">
      <c r="A414" s="152">
        <v>6171</v>
      </c>
      <c r="B414" s="153">
        <v>5133</v>
      </c>
      <c r="C414" s="154" t="s">
        <v>454</v>
      </c>
      <c r="D414" s="155">
        <v>1000</v>
      </c>
      <c r="E414" s="155">
        <v>955</v>
      </c>
      <c r="F414" s="302">
        <v>1000</v>
      </c>
      <c r="G414" s="330" t="s">
        <v>755</v>
      </c>
    </row>
    <row r="415" spans="1:7" x14ac:dyDescent="0.25">
      <c r="A415" s="152">
        <v>6171</v>
      </c>
      <c r="B415" s="153">
        <v>5136</v>
      </c>
      <c r="C415" s="154" t="s">
        <v>331</v>
      </c>
      <c r="D415" s="155">
        <v>4500</v>
      </c>
      <c r="E415" s="155">
        <v>4354</v>
      </c>
      <c r="F415" s="302">
        <v>5000</v>
      </c>
      <c r="G415" s="330" t="s">
        <v>756</v>
      </c>
    </row>
    <row r="416" spans="1:7" x14ac:dyDescent="0.25">
      <c r="A416" s="152">
        <v>6171</v>
      </c>
      <c r="B416" s="153">
        <v>5137</v>
      </c>
      <c r="C416" s="154" t="s">
        <v>333</v>
      </c>
      <c r="D416" s="155">
        <v>63406</v>
      </c>
      <c r="E416" s="155">
        <v>63406</v>
      </c>
      <c r="F416" s="302">
        <v>60000</v>
      </c>
      <c r="G416" s="330" t="s">
        <v>757</v>
      </c>
    </row>
    <row r="417" spans="1:7" ht="25.5" x14ac:dyDescent="0.25">
      <c r="A417" s="152">
        <v>6171</v>
      </c>
      <c r="B417" s="153">
        <v>5139</v>
      </c>
      <c r="C417" s="154" t="s">
        <v>314</v>
      </c>
      <c r="D417" s="155">
        <v>255000</v>
      </c>
      <c r="E417" s="155">
        <v>254604.55</v>
      </c>
      <c r="F417" s="302">
        <v>300000</v>
      </c>
      <c r="G417" s="330" t="s">
        <v>758</v>
      </c>
    </row>
    <row r="418" spans="1:7" x14ac:dyDescent="0.25">
      <c r="A418" s="152">
        <v>6171</v>
      </c>
      <c r="B418" s="153">
        <v>5151</v>
      </c>
      <c r="C418" s="154" t="s">
        <v>409</v>
      </c>
      <c r="D418" s="155">
        <v>12400</v>
      </c>
      <c r="E418" s="155">
        <v>12362.07</v>
      </c>
      <c r="F418" s="302">
        <v>13000</v>
      </c>
      <c r="G418" s="330" t="s">
        <v>759</v>
      </c>
    </row>
    <row r="419" spans="1:7" x14ac:dyDescent="0.25">
      <c r="A419" s="152">
        <v>6171</v>
      </c>
      <c r="B419" s="153">
        <v>5153</v>
      </c>
      <c r="C419" s="154" t="s">
        <v>459</v>
      </c>
      <c r="D419" s="155">
        <v>169000</v>
      </c>
      <c r="E419" s="155">
        <v>168991.3</v>
      </c>
      <c r="F419" s="302">
        <v>200000</v>
      </c>
      <c r="G419" s="330" t="s">
        <v>760</v>
      </c>
    </row>
    <row r="420" spans="1:7" x14ac:dyDescent="0.25">
      <c r="A420" s="152">
        <v>6171</v>
      </c>
      <c r="B420" s="153">
        <v>5154</v>
      </c>
      <c r="C420" s="154" t="s">
        <v>382</v>
      </c>
      <c r="D420" s="155">
        <v>128000</v>
      </c>
      <c r="E420" s="155">
        <v>127543.57</v>
      </c>
      <c r="F420" s="302">
        <v>150000</v>
      </c>
      <c r="G420" s="330" t="s">
        <v>847</v>
      </c>
    </row>
    <row r="421" spans="1:7" x14ac:dyDescent="0.25">
      <c r="A421" s="152">
        <v>6171</v>
      </c>
      <c r="B421" s="153">
        <v>5156</v>
      </c>
      <c r="C421" s="154" t="s">
        <v>316</v>
      </c>
      <c r="D421" s="155">
        <v>82000</v>
      </c>
      <c r="E421" s="155">
        <v>81715.600000000006</v>
      </c>
      <c r="F421" s="302">
        <v>90000</v>
      </c>
      <c r="G421" s="330" t="s">
        <v>761</v>
      </c>
    </row>
    <row r="422" spans="1:7" x14ac:dyDescent="0.25">
      <c r="A422" s="152">
        <v>6171</v>
      </c>
      <c r="B422" s="153">
        <v>5161</v>
      </c>
      <c r="C422" s="154" t="s">
        <v>337</v>
      </c>
      <c r="D422" s="155">
        <v>20023</v>
      </c>
      <c r="E422" s="155">
        <v>20023</v>
      </c>
      <c r="F422" s="302">
        <v>20000</v>
      </c>
      <c r="G422" s="330" t="s">
        <v>762</v>
      </c>
    </row>
    <row r="423" spans="1:7" x14ac:dyDescent="0.25">
      <c r="A423" s="152">
        <v>6171</v>
      </c>
      <c r="B423" s="153">
        <v>5162</v>
      </c>
      <c r="C423" s="154" t="s">
        <v>339</v>
      </c>
      <c r="D423" s="155">
        <v>29000</v>
      </c>
      <c r="E423" s="155">
        <v>28953.97</v>
      </c>
      <c r="F423" s="302">
        <v>30000</v>
      </c>
      <c r="G423" s="330" t="s">
        <v>763</v>
      </c>
    </row>
    <row r="424" spans="1:7" x14ac:dyDescent="0.25">
      <c r="A424" s="152">
        <v>6171</v>
      </c>
      <c r="B424" s="153">
        <v>5166</v>
      </c>
      <c r="C424" s="154" t="s">
        <v>386</v>
      </c>
      <c r="D424" s="155">
        <v>286500</v>
      </c>
      <c r="E424" s="155">
        <v>286336</v>
      </c>
      <c r="F424" s="302">
        <v>300000</v>
      </c>
      <c r="G424" s="330" t="s">
        <v>764</v>
      </c>
    </row>
    <row r="425" spans="1:7" x14ac:dyDescent="0.25">
      <c r="A425" s="152">
        <v>6171</v>
      </c>
      <c r="B425" s="153">
        <v>5167</v>
      </c>
      <c r="C425" s="154" t="s">
        <v>341</v>
      </c>
      <c r="D425" s="155">
        <v>13500</v>
      </c>
      <c r="E425" s="155">
        <v>13210</v>
      </c>
      <c r="F425" s="302">
        <v>15000</v>
      </c>
      <c r="G425" s="330" t="s">
        <v>765</v>
      </c>
    </row>
    <row r="426" spans="1:7" ht="38.25" x14ac:dyDescent="0.25">
      <c r="A426" s="152">
        <v>6171</v>
      </c>
      <c r="B426" s="153">
        <v>5168</v>
      </c>
      <c r="C426" s="154" t="s">
        <v>389</v>
      </c>
      <c r="D426" s="155">
        <v>707000</v>
      </c>
      <c r="E426" s="155">
        <v>706293.41</v>
      </c>
      <c r="F426" s="302">
        <v>750000</v>
      </c>
      <c r="G426" s="330" t="s">
        <v>766</v>
      </c>
    </row>
    <row r="427" spans="1:7" x14ac:dyDescent="0.25">
      <c r="A427" s="152">
        <v>6171</v>
      </c>
      <c r="B427" s="153">
        <v>5169</v>
      </c>
      <c r="C427" s="154" t="s">
        <v>318</v>
      </c>
      <c r="D427" s="155">
        <v>118000</v>
      </c>
      <c r="E427" s="155">
        <v>117626.76</v>
      </c>
      <c r="F427" s="302">
        <v>150000</v>
      </c>
      <c r="G427" s="330" t="s">
        <v>767</v>
      </c>
    </row>
    <row r="428" spans="1:7" x14ac:dyDescent="0.25">
      <c r="A428" s="152">
        <v>6171</v>
      </c>
      <c r="B428" s="153">
        <v>5171</v>
      </c>
      <c r="C428" s="154" t="s">
        <v>320</v>
      </c>
      <c r="D428" s="155">
        <v>282000</v>
      </c>
      <c r="E428" s="155">
        <v>281191.96000000002</v>
      </c>
      <c r="F428" s="302">
        <v>300000</v>
      </c>
      <c r="G428" s="330" t="s">
        <v>768</v>
      </c>
    </row>
    <row r="429" spans="1:7" x14ac:dyDescent="0.25">
      <c r="A429" s="152">
        <v>6171</v>
      </c>
      <c r="B429" s="153">
        <v>5172</v>
      </c>
      <c r="C429" s="154" t="s">
        <v>345</v>
      </c>
      <c r="D429" s="155">
        <v>0</v>
      </c>
      <c r="E429" s="155">
        <v>0</v>
      </c>
      <c r="F429" s="302">
        <v>2000</v>
      </c>
      <c r="G429" s="330" t="s">
        <v>769</v>
      </c>
    </row>
    <row r="430" spans="1:7" x14ac:dyDescent="0.25">
      <c r="A430" s="152">
        <v>6171</v>
      </c>
      <c r="B430" s="153">
        <v>5173</v>
      </c>
      <c r="C430" s="154" t="s">
        <v>347</v>
      </c>
      <c r="D430" s="155">
        <v>2500</v>
      </c>
      <c r="E430" s="155">
        <v>2450</v>
      </c>
      <c r="F430" s="302">
        <v>3000</v>
      </c>
      <c r="G430" s="330" t="s">
        <v>770</v>
      </c>
    </row>
    <row r="431" spans="1:7" x14ac:dyDescent="0.25">
      <c r="A431" s="152">
        <v>6171</v>
      </c>
      <c r="B431" s="153">
        <v>5175</v>
      </c>
      <c r="C431" s="154" t="s">
        <v>349</v>
      </c>
      <c r="D431" s="155">
        <v>14000</v>
      </c>
      <c r="E431" s="155">
        <v>13646.16</v>
      </c>
      <c r="F431" s="302">
        <v>15000</v>
      </c>
      <c r="G431" s="330" t="s">
        <v>771</v>
      </c>
    </row>
    <row r="432" spans="1:7" ht="14.45" customHeight="1" x14ac:dyDescent="0.25">
      <c r="A432" s="152">
        <v>6171</v>
      </c>
      <c r="B432" s="153">
        <v>5176</v>
      </c>
      <c r="C432" s="154" t="s">
        <v>772</v>
      </c>
      <c r="D432" s="155">
        <v>2420</v>
      </c>
      <c r="E432" s="155">
        <v>2420</v>
      </c>
      <c r="F432" s="302">
        <v>0</v>
      </c>
      <c r="G432" s="366" t="s">
        <v>773</v>
      </c>
    </row>
    <row r="433" spans="1:7" x14ac:dyDescent="0.25">
      <c r="A433" s="152">
        <v>6171</v>
      </c>
      <c r="B433" s="153">
        <v>5194</v>
      </c>
      <c r="C433" s="154" t="s">
        <v>351</v>
      </c>
      <c r="D433" s="155">
        <v>60900</v>
      </c>
      <c r="E433" s="155">
        <v>60858.89</v>
      </c>
      <c r="F433" s="302">
        <v>60000</v>
      </c>
      <c r="G433" s="330" t="s">
        <v>774</v>
      </c>
    </row>
    <row r="434" spans="1:7" ht="25.5" x14ac:dyDescent="0.25">
      <c r="A434" s="152">
        <v>6171</v>
      </c>
      <c r="B434" s="153">
        <v>5221</v>
      </c>
      <c r="C434" s="154" t="s">
        <v>36</v>
      </c>
      <c r="D434" s="155">
        <v>19912</v>
      </c>
      <c r="E434" s="155">
        <v>19912</v>
      </c>
      <c r="F434" s="306">
        <v>19881</v>
      </c>
      <c r="G434" s="331" t="s">
        <v>775</v>
      </c>
    </row>
    <row r="435" spans="1:7" ht="25.5" x14ac:dyDescent="0.25">
      <c r="A435" s="152">
        <v>6171</v>
      </c>
      <c r="B435" s="153">
        <v>5229</v>
      </c>
      <c r="C435" s="154" t="s">
        <v>353</v>
      </c>
      <c r="D435" s="155">
        <v>7452</v>
      </c>
      <c r="E435" s="155">
        <v>7452</v>
      </c>
      <c r="F435" s="302">
        <v>10338</v>
      </c>
      <c r="G435" s="331" t="s">
        <v>776</v>
      </c>
    </row>
    <row r="436" spans="1:7" x14ac:dyDescent="0.25">
      <c r="A436" s="152">
        <v>6171</v>
      </c>
      <c r="B436" s="153">
        <v>5321</v>
      </c>
      <c r="C436" s="154" t="s">
        <v>37</v>
      </c>
      <c r="D436" s="155">
        <v>60000</v>
      </c>
      <c r="E436" s="155">
        <v>48000</v>
      </c>
      <c r="F436" s="302">
        <v>60000</v>
      </c>
      <c r="G436" s="331" t="s">
        <v>777</v>
      </c>
    </row>
    <row r="437" spans="1:7" ht="38.25" x14ac:dyDescent="0.25">
      <c r="A437" s="152">
        <v>6171</v>
      </c>
      <c r="B437" s="153">
        <v>5329</v>
      </c>
      <c r="C437" s="154" t="s">
        <v>778</v>
      </c>
      <c r="D437" s="155">
        <v>47700</v>
      </c>
      <c r="E437" s="155">
        <v>47700</v>
      </c>
      <c r="F437" s="379">
        <v>50000</v>
      </c>
      <c r="G437" s="331" t="s">
        <v>779</v>
      </c>
    </row>
    <row r="438" spans="1:7" x14ac:dyDescent="0.25">
      <c r="A438" s="152">
        <v>6171</v>
      </c>
      <c r="B438" s="153">
        <v>5362</v>
      </c>
      <c r="C438" s="154" t="s">
        <v>535</v>
      </c>
      <c r="D438" s="155">
        <v>1500</v>
      </c>
      <c r="E438" s="155">
        <v>1500</v>
      </c>
      <c r="F438" s="305">
        <v>2440</v>
      </c>
      <c r="G438" s="330" t="s">
        <v>780</v>
      </c>
    </row>
    <row r="439" spans="1:7" ht="25.5" x14ac:dyDescent="0.25">
      <c r="A439" s="152">
        <v>6171</v>
      </c>
      <c r="B439" s="153">
        <v>5499</v>
      </c>
      <c r="C439" s="154" t="s">
        <v>470</v>
      </c>
      <c r="D439" s="155">
        <v>320250</v>
      </c>
      <c r="E439" s="155">
        <v>273311</v>
      </c>
      <c r="F439" s="302">
        <v>320000</v>
      </c>
      <c r="G439" s="330" t="s">
        <v>781</v>
      </c>
    </row>
    <row r="440" spans="1:7" ht="15.75" thickBot="1" x14ac:dyDescent="0.3">
      <c r="A440" s="308">
        <v>6171</v>
      </c>
      <c r="B440" s="309">
        <v>6122</v>
      </c>
      <c r="C440" s="310" t="s">
        <v>399</v>
      </c>
      <c r="D440" s="311">
        <v>0</v>
      </c>
      <c r="E440" s="311">
        <v>0</v>
      </c>
      <c r="F440" s="312">
        <v>100000</v>
      </c>
      <c r="G440" s="319" t="s">
        <v>782</v>
      </c>
    </row>
    <row r="441" spans="1:7" ht="15.75" thickBot="1" x14ac:dyDescent="0.3">
      <c r="A441" s="167">
        <v>6171</v>
      </c>
      <c r="B441" s="489" t="s">
        <v>27</v>
      </c>
      <c r="C441" s="489"/>
      <c r="D441" s="168">
        <f>SUM(D407:D440)</f>
        <v>9603927</v>
      </c>
      <c r="E441" s="168">
        <f>SUM(E407:E440)</f>
        <v>9532523.9400000013</v>
      </c>
      <c r="F441" s="168">
        <f>SUM(F407:F440)</f>
        <v>10249759</v>
      </c>
      <c r="G441" s="320" t="s">
        <v>783</v>
      </c>
    </row>
    <row r="442" spans="1:7" x14ac:dyDescent="0.25">
      <c r="A442" s="157">
        <v>6223</v>
      </c>
      <c r="B442" s="158">
        <v>5139</v>
      </c>
      <c r="C442" s="159" t="s">
        <v>314</v>
      </c>
      <c r="D442" s="160">
        <v>500</v>
      </c>
      <c r="E442" s="160">
        <v>478</v>
      </c>
      <c r="F442" s="323">
        <v>1000</v>
      </c>
      <c r="G442" s="342" t="s">
        <v>784</v>
      </c>
    </row>
    <row r="443" spans="1:7" x14ac:dyDescent="0.25">
      <c r="A443" s="152">
        <v>6223</v>
      </c>
      <c r="B443" s="153">
        <v>5161</v>
      </c>
      <c r="C443" s="154" t="s">
        <v>337</v>
      </c>
      <c r="D443" s="155">
        <v>1018</v>
      </c>
      <c r="E443" s="155">
        <v>1018</v>
      </c>
      <c r="F443" s="302">
        <v>1000</v>
      </c>
      <c r="G443" s="330" t="s">
        <v>785</v>
      </c>
    </row>
    <row r="444" spans="1:7" x14ac:dyDescent="0.25">
      <c r="A444" s="152">
        <v>6223</v>
      </c>
      <c r="B444" s="153">
        <v>5169</v>
      </c>
      <c r="C444" s="154" t="s">
        <v>318</v>
      </c>
      <c r="D444" s="155">
        <v>0</v>
      </c>
      <c r="E444" s="155">
        <v>0</v>
      </c>
      <c r="F444" s="302">
        <v>1000</v>
      </c>
      <c r="G444" s="330" t="s">
        <v>786</v>
      </c>
    </row>
    <row r="445" spans="1:7" x14ac:dyDescent="0.25">
      <c r="A445" s="152">
        <v>6223</v>
      </c>
      <c r="B445" s="153">
        <v>5175</v>
      </c>
      <c r="C445" s="154" t="s">
        <v>349</v>
      </c>
      <c r="D445" s="155">
        <v>5600</v>
      </c>
      <c r="E445" s="155">
        <v>5570</v>
      </c>
      <c r="F445" s="302">
        <v>7000</v>
      </c>
      <c r="G445" s="330" t="s">
        <v>787</v>
      </c>
    </row>
    <row r="446" spans="1:7" ht="15.75" thickBot="1" x14ac:dyDescent="0.3">
      <c r="A446" s="162">
        <v>6223</v>
      </c>
      <c r="B446" s="163">
        <v>5194</v>
      </c>
      <c r="C446" s="164" t="s">
        <v>351</v>
      </c>
      <c r="D446" s="165">
        <v>20850</v>
      </c>
      <c r="E446" s="165">
        <v>20850</v>
      </c>
      <c r="F446" s="352">
        <v>20000</v>
      </c>
      <c r="G446" s="351" t="s">
        <v>788</v>
      </c>
    </row>
    <row r="447" spans="1:7" ht="15.75" thickBot="1" x14ac:dyDescent="0.3">
      <c r="A447" s="167">
        <v>6223</v>
      </c>
      <c r="B447" s="489" t="s">
        <v>789</v>
      </c>
      <c r="C447" s="489"/>
      <c r="D447" s="168">
        <f>SUM(D442:D446)</f>
        <v>27968</v>
      </c>
      <c r="E447" s="168">
        <f t="shared" ref="E447:F447" si="48">SUM(E442:E446)</f>
        <v>27916</v>
      </c>
      <c r="F447" s="168">
        <f t="shared" si="48"/>
        <v>30000</v>
      </c>
      <c r="G447" s="320" t="s">
        <v>790</v>
      </c>
    </row>
    <row r="448" spans="1:7" x14ac:dyDescent="0.25">
      <c r="A448" s="157">
        <v>6310</v>
      </c>
      <c r="B448" s="158">
        <v>5141</v>
      </c>
      <c r="C448" s="159" t="s">
        <v>791</v>
      </c>
      <c r="D448" s="160">
        <v>863870.32</v>
      </c>
      <c r="E448" s="160">
        <v>863870.32</v>
      </c>
      <c r="F448" s="385">
        <v>800000</v>
      </c>
      <c r="G448" s="355" t="s">
        <v>792</v>
      </c>
    </row>
    <row r="449" spans="1:7" ht="15.75" thickBot="1" x14ac:dyDescent="0.3">
      <c r="A449" s="162">
        <v>6310</v>
      </c>
      <c r="B449" s="163">
        <v>5163</v>
      </c>
      <c r="C449" s="164" t="s">
        <v>711</v>
      </c>
      <c r="D449" s="165">
        <v>66700</v>
      </c>
      <c r="E449" s="165">
        <v>66615.5</v>
      </c>
      <c r="F449" s="363">
        <v>100000</v>
      </c>
      <c r="G449" s="360" t="s">
        <v>793</v>
      </c>
    </row>
    <row r="450" spans="1:7" ht="15.75" thickBot="1" x14ac:dyDescent="0.3">
      <c r="A450" s="167">
        <v>6310</v>
      </c>
      <c r="B450" s="489" t="s">
        <v>28</v>
      </c>
      <c r="C450" s="489"/>
      <c r="D450" s="168">
        <f>SUM(D448:D449)</f>
        <v>930570.32</v>
      </c>
      <c r="E450" s="168">
        <f t="shared" ref="E450:F450" si="49">SUM(E448:E449)</f>
        <v>930485.82</v>
      </c>
      <c r="F450" s="168">
        <f t="shared" si="49"/>
        <v>900000</v>
      </c>
      <c r="G450" s="320" t="s">
        <v>794</v>
      </c>
    </row>
    <row r="451" spans="1:7" ht="15.75" thickBot="1" x14ac:dyDescent="0.3">
      <c r="A451" s="170">
        <v>6320</v>
      </c>
      <c r="B451" s="171">
        <v>5163</v>
      </c>
      <c r="C451" s="172" t="s">
        <v>711</v>
      </c>
      <c r="D451" s="173">
        <v>286787</v>
      </c>
      <c r="E451" s="173">
        <v>286787</v>
      </c>
      <c r="F451" s="396">
        <v>300000</v>
      </c>
      <c r="G451" s="381" t="s">
        <v>795</v>
      </c>
    </row>
    <row r="452" spans="1:7" ht="15.75" thickBot="1" x14ac:dyDescent="0.3">
      <c r="A452" s="167">
        <v>6320</v>
      </c>
      <c r="B452" s="489" t="s">
        <v>796</v>
      </c>
      <c r="C452" s="489"/>
      <c r="D452" s="168">
        <f>SUM(D451)</f>
        <v>286787</v>
      </c>
      <c r="E452" s="168">
        <f t="shared" ref="E452:F452" si="50">SUM(E451)</f>
        <v>286787</v>
      </c>
      <c r="F452" s="168">
        <f t="shared" si="50"/>
        <v>300000</v>
      </c>
      <c r="G452" s="320" t="s">
        <v>797</v>
      </c>
    </row>
    <row r="453" spans="1:7" x14ac:dyDescent="0.25">
      <c r="A453" s="157">
        <v>6330</v>
      </c>
      <c r="B453" s="158">
        <v>5342</v>
      </c>
      <c r="C453" s="159" t="s">
        <v>798</v>
      </c>
      <c r="D453" s="160">
        <v>200000</v>
      </c>
      <c r="E453" s="160">
        <v>200000</v>
      </c>
      <c r="F453" s="323">
        <v>200000</v>
      </c>
      <c r="G453" s="342" t="s">
        <v>799</v>
      </c>
    </row>
    <row r="454" spans="1:7" ht="15.75" thickBot="1" x14ac:dyDescent="0.3">
      <c r="A454" s="162">
        <v>6330</v>
      </c>
      <c r="B454" s="163">
        <v>5345</v>
      </c>
      <c r="C454" s="164" t="s">
        <v>800</v>
      </c>
      <c r="D454" s="165">
        <v>3300000</v>
      </c>
      <c r="E454" s="165">
        <v>3300000</v>
      </c>
      <c r="F454" s="352">
        <v>5000000</v>
      </c>
      <c r="G454" s="351" t="s">
        <v>801</v>
      </c>
    </row>
    <row r="455" spans="1:7" ht="15.75" thickBot="1" x14ac:dyDescent="0.3">
      <c r="A455" s="167">
        <v>6330</v>
      </c>
      <c r="B455" s="489" t="s">
        <v>30</v>
      </c>
      <c r="C455" s="489"/>
      <c r="D455" s="168">
        <f>SUM(D453:D454)</f>
        <v>3500000</v>
      </c>
      <c r="E455" s="168">
        <f t="shared" ref="E455:F455" si="51">SUM(E453:E454)</f>
        <v>3500000</v>
      </c>
      <c r="F455" s="168">
        <f t="shared" si="51"/>
        <v>5200000</v>
      </c>
      <c r="G455" s="320" t="s">
        <v>30</v>
      </c>
    </row>
    <row r="456" spans="1:7" ht="25.5" x14ac:dyDescent="0.25">
      <c r="A456" s="157">
        <v>6399</v>
      </c>
      <c r="B456" s="158">
        <v>5362</v>
      </c>
      <c r="C456" s="159" t="s">
        <v>535</v>
      </c>
      <c r="D456" s="160">
        <v>1394000</v>
      </c>
      <c r="E456" s="160">
        <v>1393679</v>
      </c>
      <c r="F456" s="323">
        <v>1500000</v>
      </c>
      <c r="G456" s="342" t="s">
        <v>802</v>
      </c>
    </row>
    <row r="457" spans="1:7" ht="15.75" thickBot="1" x14ac:dyDescent="0.3">
      <c r="A457" s="162">
        <v>6399</v>
      </c>
      <c r="B457" s="163">
        <v>5365</v>
      </c>
      <c r="C457" s="164" t="s">
        <v>393</v>
      </c>
      <c r="D457" s="165">
        <v>2491660</v>
      </c>
      <c r="E457" s="165">
        <v>2491660</v>
      </c>
      <c r="F457" s="352">
        <v>0</v>
      </c>
      <c r="G457" s="397" t="s">
        <v>803</v>
      </c>
    </row>
    <row r="458" spans="1:7" ht="15.75" thickBot="1" x14ac:dyDescent="0.3">
      <c r="A458" s="167">
        <v>6399</v>
      </c>
      <c r="B458" s="489" t="s">
        <v>804</v>
      </c>
      <c r="C458" s="489"/>
      <c r="D458" s="168">
        <f>SUM(D456:D457)</f>
        <v>3885660</v>
      </c>
      <c r="E458" s="168">
        <f t="shared" ref="E458:F458" si="52">SUM(E456:E457)</f>
        <v>3885339</v>
      </c>
      <c r="F458" s="168">
        <f t="shared" si="52"/>
        <v>1500000</v>
      </c>
      <c r="G458" s="320" t="s">
        <v>805</v>
      </c>
    </row>
    <row r="459" spans="1:7" ht="26.25" thickBot="1" x14ac:dyDescent="0.3">
      <c r="A459" s="170">
        <v>6402</v>
      </c>
      <c r="B459" s="171">
        <v>5364</v>
      </c>
      <c r="C459" s="172" t="s">
        <v>806</v>
      </c>
      <c r="D459" s="173">
        <v>43095.45</v>
      </c>
      <c r="E459" s="173">
        <v>43095.45</v>
      </c>
      <c r="F459" s="339">
        <v>119845.16</v>
      </c>
      <c r="G459" s="340" t="s">
        <v>807</v>
      </c>
    </row>
    <row r="460" spans="1:7" ht="15.75" thickBot="1" x14ac:dyDescent="0.3">
      <c r="A460" s="167">
        <v>6402</v>
      </c>
      <c r="B460" s="489" t="s">
        <v>808</v>
      </c>
      <c r="C460" s="489"/>
      <c r="D460" s="168">
        <f>SUM(D459)</f>
        <v>43095.45</v>
      </c>
      <c r="E460" s="168">
        <f t="shared" ref="E460:F460" si="53">SUM(E459)</f>
        <v>43095.45</v>
      </c>
      <c r="F460" s="168">
        <f t="shared" si="53"/>
        <v>119845.16</v>
      </c>
      <c r="G460" s="320" t="s">
        <v>808</v>
      </c>
    </row>
    <row r="461" spans="1:7" x14ac:dyDescent="0.25">
      <c r="A461" s="157">
        <v>6409</v>
      </c>
      <c r="B461" s="158">
        <v>5909</v>
      </c>
      <c r="C461" s="159" t="s">
        <v>323</v>
      </c>
      <c r="D461" s="160">
        <v>946.54</v>
      </c>
      <c r="E461" s="160">
        <v>0</v>
      </c>
      <c r="F461" s="323">
        <v>836395.84</v>
      </c>
      <c r="G461" s="342" t="s">
        <v>809</v>
      </c>
    </row>
    <row r="462" spans="1:7" ht="15.75" thickBot="1" x14ac:dyDescent="0.3">
      <c r="A462" s="308">
        <v>6409</v>
      </c>
      <c r="B462" s="309">
        <v>6909</v>
      </c>
      <c r="C462" s="310" t="s">
        <v>325</v>
      </c>
      <c r="D462" s="311">
        <v>366945.69</v>
      </c>
      <c r="E462" s="311">
        <v>0</v>
      </c>
      <c r="F462" s="312">
        <v>800000</v>
      </c>
      <c r="G462" s="319" t="s">
        <v>810</v>
      </c>
    </row>
    <row r="463" spans="1:7" ht="15.75" thickBot="1" x14ac:dyDescent="0.3">
      <c r="A463" s="167">
        <v>6409</v>
      </c>
      <c r="B463" s="489" t="s">
        <v>811</v>
      </c>
      <c r="C463" s="489"/>
      <c r="D463" s="168">
        <f>SUM(D461:D462)</f>
        <v>367892.23</v>
      </c>
      <c r="E463" s="168">
        <f t="shared" ref="E463:F463" si="54">SUM(E461:E462)</f>
        <v>0</v>
      </c>
      <c r="F463" s="168">
        <f t="shared" si="54"/>
        <v>1636395.8399999999</v>
      </c>
      <c r="G463" s="320" t="s">
        <v>812</v>
      </c>
    </row>
    <row r="464" spans="1:7" s="437" customFormat="1" ht="18" customHeight="1" thickBot="1" x14ac:dyDescent="0.3">
      <c r="A464" s="457" t="s">
        <v>184</v>
      </c>
      <c r="B464" s="552" t="s">
        <v>79</v>
      </c>
      <c r="C464" s="552"/>
      <c r="D464" s="456">
        <f>SUM(D463,D460,D458,D455,D452,D450,D447,D441,D406,D396,D385)</f>
        <v>21000000</v>
      </c>
      <c r="E464" s="456">
        <f t="shared" ref="E464:F464" si="55">SUM(E463,E460,E458,E455,E452,E450,E447,E441,E406,E396,E385)</f>
        <v>20438694.050000004</v>
      </c>
      <c r="F464" s="456">
        <f t="shared" si="55"/>
        <v>22000000</v>
      </c>
      <c r="G464" s="455" t="s">
        <v>839</v>
      </c>
    </row>
    <row r="465" spans="1:7" s="437" customFormat="1" ht="18" customHeight="1" x14ac:dyDescent="0.25">
      <c r="A465" s="438" t="s">
        <v>832</v>
      </c>
      <c r="B465" s="553" t="s">
        <v>833</v>
      </c>
      <c r="C465" s="553"/>
      <c r="D465" s="445">
        <f>SUM(D464-D466)</f>
        <v>20633054.309999999</v>
      </c>
      <c r="E465" s="445">
        <f t="shared" ref="E465:F465" si="56">SUM(E464-E466)</f>
        <v>20438694.050000004</v>
      </c>
      <c r="F465" s="446">
        <f t="shared" si="56"/>
        <v>21100000</v>
      </c>
      <c r="G465" s="439"/>
    </row>
    <row r="466" spans="1:7" s="437" customFormat="1" ht="18" customHeight="1" x14ac:dyDescent="0.25">
      <c r="A466" s="440"/>
      <c r="B466" s="554" t="s">
        <v>834</v>
      </c>
      <c r="C466" s="554"/>
      <c r="D466" s="447">
        <f>SUM(D440+D462)</f>
        <v>366945.69</v>
      </c>
      <c r="E466" s="447">
        <f t="shared" ref="E466:F466" si="57">SUM(E440+E462)</f>
        <v>0</v>
      </c>
      <c r="F466" s="448">
        <f t="shared" si="57"/>
        <v>900000</v>
      </c>
      <c r="G466" s="443"/>
    </row>
    <row r="467" spans="1:7" s="437" customFormat="1" ht="16.149999999999999" customHeight="1" x14ac:dyDescent="0.25">
      <c r="A467" s="440"/>
      <c r="B467" s="449"/>
      <c r="C467" s="449"/>
      <c r="D467" s="441"/>
      <c r="E467" s="441"/>
      <c r="F467" s="441"/>
      <c r="G467" s="443"/>
    </row>
    <row r="468" spans="1:7" s="437" customFormat="1" ht="16.149999999999999" customHeight="1" x14ac:dyDescent="0.25">
      <c r="A468" s="440"/>
      <c r="B468" s="449"/>
      <c r="C468" s="449"/>
      <c r="D468" s="441"/>
      <c r="E468" s="441"/>
      <c r="F468" s="441"/>
      <c r="G468" s="443"/>
    </row>
    <row r="469" spans="1:7" s="437" customFormat="1" ht="16.149999999999999" customHeight="1" x14ac:dyDescent="0.25">
      <c r="A469" s="440"/>
      <c r="B469" s="449"/>
      <c r="C469" s="449"/>
      <c r="D469" s="441"/>
      <c r="E469" s="441"/>
      <c r="F469" s="441"/>
      <c r="G469" s="443"/>
    </row>
    <row r="470" spans="1:7" s="437" customFormat="1" ht="16.149999999999999" customHeight="1" x14ac:dyDescent="0.25">
      <c r="A470" s="440"/>
      <c r="B470" s="449"/>
      <c r="C470" s="449"/>
      <c r="D470" s="441"/>
      <c r="E470" s="441"/>
      <c r="F470" s="441"/>
      <c r="G470" s="443"/>
    </row>
    <row r="471" spans="1:7" s="437" customFormat="1" ht="16.149999999999999" customHeight="1" x14ac:dyDescent="0.25">
      <c r="A471" s="440"/>
      <c r="B471" s="449"/>
      <c r="C471" s="449"/>
      <c r="D471" s="441"/>
      <c r="E471" s="441"/>
      <c r="F471" s="441"/>
      <c r="G471" s="443"/>
    </row>
    <row r="472" spans="1:7" s="437" customFormat="1" ht="16.149999999999999" customHeight="1" x14ac:dyDescent="0.25">
      <c r="A472" s="440"/>
      <c r="B472" s="449"/>
      <c r="C472" s="449"/>
      <c r="D472" s="441"/>
      <c r="E472" s="441"/>
      <c r="F472" s="441"/>
      <c r="G472" s="443"/>
    </row>
    <row r="473" spans="1:7" s="437" customFormat="1" ht="16.149999999999999" customHeight="1" x14ac:dyDescent="0.25">
      <c r="A473" s="440"/>
      <c r="B473" s="449"/>
      <c r="C473" s="449"/>
      <c r="D473" s="441"/>
      <c r="E473" s="441"/>
      <c r="F473" s="441"/>
      <c r="G473" s="443"/>
    </row>
    <row r="474" spans="1:7" s="437" customFormat="1" ht="16.149999999999999" customHeight="1" x14ac:dyDescent="0.25">
      <c r="A474" s="440"/>
      <c r="B474" s="449"/>
      <c r="C474" s="449"/>
      <c r="D474" s="441"/>
      <c r="E474" s="441"/>
      <c r="F474" s="441"/>
      <c r="G474" s="443"/>
    </row>
    <row r="475" spans="1:7" s="437" customFormat="1" ht="16.149999999999999" customHeight="1" x14ac:dyDescent="0.25">
      <c r="A475" s="440"/>
      <c r="B475" s="449"/>
      <c r="C475" s="449"/>
      <c r="D475" s="441"/>
      <c r="E475" s="441"/>
      <c r="F475" s="441"/>
      <c r="G475" s="443"/>
    </row>
    <row r="476" spans="1:7" s="437" customFormat="1" ht="16.149999999999999" customHeight="1" x14ac:dyDescent="0.25">
      <c r="A476" s="440"/>
      <c r="B476" s="449"/>
      <c r="C476" s="449"/>
      <c r="D476" s="441"/>
      <c r="E476" s="441"/>
      <c r="F476" s="441"/>
      <c r="G476" s="443"/>
    </row>
    <row r="477" spans="1:7" s="437" customFormat="1" ht="16.149999999999999" customHeight="1" x14ac:dyDescent="0.25">
      <c r="A477" s="440"/>
      <c r="B477" s="449"/>
      <c r="C477" s="449"/>
      <c r="D477" s="441"/>
      <c r="E477" s="441"/>
      <c r="F477" s="441"/>
      <c r="G477" s="443"/>
    </row>
    <row r="478" spans="1:7" s="437" customFormat="1" ht="16.149999999999999" customHeight="1" x14ac:dyDescent="0.25">
      <c r="A478" s="440"/>
      <c r="B478" s="449"/>
      <c r="C478" s="449"/>
      <c r="D478" s="441"/>
      <c r="E478" s="441"/>
      <c r="F478" s="441"/>
      <c r="G478" s="443"/>
    </row>
    <row r="479" spans="1:7" s="437" customFormat="1" ht="16.149999999999999" customHeight="1" x14ac:dyDescent="0.25">
      <c r="A479" s="440"/>
      <c r="B479" s="449"/>
      <c r="C479" s="449"/>
      <c r="D479" s="441"/>
      <c r="E479" s="441"/>
      <c r="F479" s="441"/>
      <c r="G479" s="443"/>
    </row>
    <row r="480" spans="1:7" s="437" customFormat="1" ht="16.149999999999999" customHeight="1" x14ac:dyDescent="0.25">
      <c r="A480" s="440"/>
      <c r="B480" s="449"/>
      <c r="C480" s="449"/>
      <c r="D480" s="441"/>
      <c r="E480" s="441"/>
      <c r="F480" s="441"/>
      <c r="G480" s="443"/>
    </row>
    <row r="481" spans="1:7" s="437" customFormat="1" ht="16.149999999999999" customHeight="1" thickBot="1" x14ac:dyDescent="0.3">
      <c r="A481" s="440"/>
      <c r="B481" s="449"/>
      <c r="C481" s="449"/>
      <c r="D481" s="441"/>
      <c r="E481" s="441"/>
      <c r="F481" s="441"/>
      <c r="G481" s="443"/>
    </row>
    <row r="482" spans="1:7" ht="15.75" thickBot="1" x14ac:dyDescent="0.3">
      <c r="A482" s="568" t="s">
        <v>39</v>
      </c>
      <c r="B482" s="569"/>
      <c r="C482" s="569"/>
      <c r="D482" s="459">
        <f>SUM(D463,D460,D458,D455,D452,D450,D447,D441,D406,D396,D385,D375,D372,D367,D345,D341,D332,D327,D325,D313,D307,D305,D299,D297,D285,D283,D281,D253,D249,D243,D235,D222,D203,D191,D189,D179,D166,D160,D156,D153,D149,D131,D111,D108,D99,D90,D87,D67,D48,D46,D42,D35,D20,D13)</f>
        <v>92000000</v>
      </c>
      <c r="E482" s="459">
        <f>SUM(E463,E460,E458,E455,E452,E450,E447,E441,E406,E396,E385,E375,E372,E367,E345,E341,E332,E327,E325,E313,E307,E305,E299,E297,E285,E283,E281,E253,E249,E243,E235,E222,E203,E191,E189,E179,E166,E160,E156,E153,E149,E131,E111,E108,E99,E90,E87,E67,E48,E46,E42,E35,E20,E13)</f>
        <v>89994170.36999999</v>
      </c>
      <c r="F482" s="459">
        <f>SUM(F463,F460,F458,F455,F452,F450,F447,F441,F406,F396,F385,F375,F372,F367,F345,F341,F332,F327,F325,F313,F307,F305,F299,F297,F285,F283,F281,F253,F249,F243,F235,F222,F203,F191,F189,F179,F166,F160,F156,F153,F149,F131,F111,F108,F99,F90,F87,F67,F48,F46,F42,F35,F20,F13)</f>
        <v>96000000</v>
      </c>
      <c r="G482" s="460"/>
    </row>
    <row r="483" spans="1:7" s="437" customFormat="1" ht="18" customHeight="1" x14ac:dyDescent="0.25">
      <c r="A483" s="438" t="s">
        <v>832</v>
      </c>
      <c r="B483" s="553" t="s">
        <v>833</v>
      </c>
      <c r="C483" s="553"/>
      <c r="D483" s="445">
        <f>SUM(D482-D484)</f>
        <v>74000000</v>
      </c>
      <c r="E483" s="445">
        <f t="shared" ref="E483" si="58">SUM(E482-E484)</f>
        <v>72928387.609999985</v>
      </c>
      <c r="F483" s="446">
        <f t="shared" ref="F483" si="59">SUM(F482-F484)</f>
        <v>72000000</v>
      </c>
      <c r="G483" s="439"/>
    </row>
    <row r="484" spans="1:7" s="437" customFormat="1" ht="18" customHeight="1" x14ac:dyDescent="0.25">
      <c r="A484" s="440"/>
      <c r="B484" s="554" t="s">
        <v>834</v>
      </c>
      <c r="C484" s="554"/>
      <c r="D484" s="447">
        <f>SUM(D16+D93+D335+D378+D466)</f>
        <v>18000000</v>
      </c>
      <c r="E484" s="447">
        <f>SUM(E16+E93+E335+E378+E466)</f>
        <v>17065782.759999998</v>
      </c>
      <c r="F484" s="448">
        <f>SUM(F16+F93+F335+F378+F466)</f>
        <v>24000000</v>
      </c>
      <c r="G484" s="443"/>
    </row>
    <row r="487" spans="1:7" ht="18.75" x14ac:dyDescent="0.25">
      <c r="A487" s="398" t="s">
        <v>81</v>
      </c>
      <c r="B487" s="399"/>
      <c r="C487" s="400"/>
      <c r="D487" s="400"/>
      <c r="E487" s="401"/>
      <c r="F487" s="401"/>
      <c r="G487" s="401"/>
    </row>
    <row r="488" spans="1:7" x14ac:dyDescent="0.25">
      <c r="A488" s="402" t="s">
        <v>48</v>
      </c>
      <c r="B488" s="403" t="s">
        <v>813</v>
      </c>
      <c r="C488" s="570" t="s">
        <v>28</v>
      </c>
      <c r="D488" s="570"/>
      <c r="E488" s="401"/>
      <c r="F488" s="401"/>
      <c r="G488" s="401"/>
    </row>
    <row r="489" spans="1:7" ht="15.75" thickBot="1" x14ac:dyDescent="0.3">
      <c r="A489" s="404"/>
      <c r="B489" s="404" t="s">
        <v>814</v>
      </c>
      <c r="C489" s="405" t="s">
        <v>815</v>
      </c>
      <c r="D489" s="406"/>
      <c r="E489" s="401"/>
      <c r="F489" s="401"/>
      <c r="G489" s="401"/>
    </row>
    <row r="490" spans="1:7" x14ac:dyDescent="0.25">
      <c r="A490" s="407" t="s">
        <v>816</v>
      </c>
      <c r="B490" s="408"/>
      <c r="C490" s="409"/>
      <c r="D490" s="410">
        <v>12825.03</v>
      </c>
      <c r="E490" s="411"/>
      <c r="F490" s="412"/>
      <c r="G490" s="413"/>
    </row>
    <row r="491" spans="1:7" x14ac:dyDescent="0.25">
      <c r="A491" s="555" t="s">
        <v>817</v>
      </c>
      <c r="B491" s="556"/>
      <c r="C491" s="562"/>
      <c r="D491" s="414">
        <v>50961.52</v>
      </c>
      <c r="E491" s="411"/>
      <c r="F491" s="412"/>
      <c r="G491" s="413"/>
    </row>
    <row r="492" spans="1:7" x14ac:dyDescent="0.25">
      <c r="A492" s="555" t="s">
        <v>818</v>
      </c>
      <c r="B492" s="556"/>
      <c r="C492" s="562"/>
      <c r="D492" s="415">
        <v>5195.5</v>
      </c>
      <c r="E492" s="411"/>
      <c r="F492" s="412"/>
      <c r="G492" s="413"/>
    </row>
    <row r="493" spans="1:7" ht="15.75" thickBot="1" x14ac:dyDescent="0.3">
      <c r="A493" s="557" t="s">
        <v>819</v>
      </c>
      <c r="B493" s="558"/>
      <c r="C493" s="563"/>
      <c r="D493" s="416">
        <v>731017.95</v>
      </c>
      <c r="E493" s="411"/>
      <c r="F493" s="412"/>
      <c r="G493" s="413"/>
    </row>
    <row r="494" spans="1:7" ht="15.75" thickBot="1" x14ac:dyDescent="0.3">
      <c r="A494" s="559" t="s">
        <v>820</v>
      </c>
      <c r="B494" s="560"/>
      <c r="C494" s="564"/>
      <c r="D494" s="417">
        <f>SUM(D490:D493)</f>
        <v>800000</v>
      </c>
      <c r="E494" s="21"/>
      <c r="F494" s="21"/>
      <c r="G494" s="21"/>
    </row>
    <row r="495" spans="1:7" ht="15.75" thickBot="1" x14ac:dyDescent="0.3">
      <c r="A495" s="418"/>
      <c r="B495" s="419" t="s">
        <v>821</v>
      </c>
      <c r="C495" s="420" t="s">
        <v>822</v>
      </c>
      <c r="D495" s="419"/>
      <c r="E495" s="401"/>
      <c r="F495" s="401"/>
      <c r="G495" s="401"/>
    </row>
    <row r="496" spans="1:7" x14ac:dyDescent="0.25">
      <c r="A496" s="565" t="s">
        <v>816</v>
      </c>
      <c r="B496" s="566"/>
      <c r="C496" s="567"/>
      <c r="D496" s="410">
        <v>4800</v>
      </c>
      <c r="E496" s="411"/>
      <c r="F496" s="412"/>
      <c r="G496" s="412"/>
    </row>
    <row r="497" spans="1:7" x14ac:dyDescent="0.25">
      <c r="A497" s="555" t="s">
        <v>823</v>
      </c>
      <c r="B497" s="556"/>
      <c r="C497" s="562"/>
      <c r="D497" s="414">
        <v>3600</v>
      </c>
      <c r="E497" s="411"/>
      <c r="F497" s="412"/>
      <c r="G497" s="412"/>
    </row>
    <row r="498" spans="1:7" x14ac:dyDescent="0.25">
      <c r="A498" s="555" t="s">
        <v>818</v>
      </c>
      <c r="B498" s="556"/>
      <c r="C498" s="562"/>
      <c r="D498" s="415">
        <v>1200</v>
      </c>
      <c r="E498" s="411"/>
      <c r="F498" s="412"/>
      <c r="G498" s="412"/>
    </row>
    <row r="499" spans="1:7" x14ac:dyDescent="0.25">
      <c r="A499" s="555" t="s">
        <v>824</v>
      </c>
      <c r="B499" s="556"/>
      <c r="C499" s="562"/>
      <c r="D499" s="415">
        <v>0</v>
      </c>
      <c r="E499" s="411"/>
      <c r="F499" s="412"/>
      <c r="G499" s="412"/>
    </row>
    <row r="500" spans="1:7" x14ac:dyDescent="0.25">
      <c r="A500" s="555" t="s">
        <v>825</v>
      </c>
      <c r="B500" s="556"/>
      <c r="C500" s="562"/>
      <c r="D500" s="414">
        <v>87400</v>
      </c>
      <c r="E500" s="411"/>
      <c r="F500" s="412"/>
      <c r="G500" s="412"/>
    </row>
    <row r="501" spans="1:7" ht="15.75" thickBot="1" x14ac:dyDescent="0.3">
      <c r="A501" s="557" t="s">
        <v>826</v>
      </c>
      <c r="B501" s="558"/>
      <c r="C501" s="563"/>
      <c r="D501" s="416">
        <v>3000</v>
      </c>
      <c r="E501" s="411"/>
      <c r="F501" s="412"/>
      <c r="G501" s="412"/>
    </row>
    <row r="502" spans="1:7" ht="15.75" thickBot="1" x14ac:dyDescent="0.3">
      <c r="A502" s="559" t="s">
        <v>820</v>
      </c>
      <c r="B502" s="560"/>
      <c r="C502" s="564"/>
      <c r="D502" s="417">
        <f>SUM(D496:D501)</f>
        <v>100000</v>
      </c>
      <c r="E502" s="421"/>
      <c r="F502" s="422"/>
      <c r="G502" s="422"/>
    </row>
    <row r="503" spans="1:7" x14ac:dyDescent="0.25">
      <c r="A503" s="423"/>
      <c r="B503" s="423"/>
      <c r="C503" s="423"/>
      <c r="D503" s="424"/>
      <c r="E503" s="423"/>
      <c r="F503" s="423"/>
      <c r="G503" s="425"/>
    </row>
    <row r="504" spans="1:7" ht="18.75" x14ac:dyDescent="0.25">
      <c r="A504" s="426" t="s">
        <v>82</v>
      </c>
      <c r="B504" s="426"/>
      <c r="C504" s="426"/>
      <c r="D504" s="427"/>
      <c r="E504" s="401"/>
      <c r="F504" s="401"/>
      <c r="G504" s="401"/>
    </row>
    <row r="505" spans="1:7" ht="15.75" thickBot="1" x14ac:dyDescent="0.3">
      <c r="A505" s="428"/>
      <c r="B505" s="429" t="s">
        <v>827</v>
      </c>
      <c r="C505" s="430" t="s">
        <v>828</v>
      </c>
      <c r="D505" s="431"/>
      <c r="E505" s="401"/>
      <c r="F505" s="401"/>
      <c r="G505" s="401"/>
    </row>
    <row r="506" spans="1:7" x14ac:dyDescent="0.25">
      <c r="A506" s="565" t="s">
        <v>816</v>
      </c>
      <c r="B506" s="566"/>
      <c r="C506" s="566"/>
      <c r="D506" s="432">
        <v>411854.97</v>
      </c>
      <c r="E506" s="21"/>
      <c r="F506" s="21"/>
      <c r="G506" s="21"/>
    </row>
    <row r="507" spans="1:7" x14ac:dyDescent="0.25">
      <c r="A507" s="555" t="s">
        <v>829</v>
      </c>
      <c r="B507" s="556"/>
      <c r="C507" s="556"/>
      <c r="D507" s="433">
        <v>349200</v>
      </c>
      <c r="E507" s="21"/>
      <c r="F507" s="21"/>
      <c r="G507" s="21"/>
    </row>
    <row r="508" spans="1:7" x14ac:dyDescent="0.25">
      <c r="A508" s="555" t="s">
        <v>818</v>
      </c>
      <c r="B508" s="556"/>
      <c r="C508" s="556"/>
      <c r="D508" s="433">
        <v>360644</v>
      </c>
      <c r="E508" s="21"/>
      <c r="F508" s="21"/>
      <c r="G508" s="21"/>
    </row>
    <row r="509" spans="1:7" ht="15.75" thickBot="1" x14ac:dyDescent="0.3">
      <c r="A509" s="557" t="s">
        <v>824</v>
      </c>
      <c r="B509" s="558"/>
      <c r="C509" s="558"/>
      <c r="D509" s="434">
        <v>480000</v>
      </c>
      <c r="E509" s="21"/>
      <c r="F509" s="21"/>
      <c r="G509" s="21"/>
    </row>
    <row r="510" spans="1:7" ht="15.75" thickBot="1" x14ac:dyDescent="0.3">
      <c r="A510" s="559" t="s">
        <v>820</v>
      </c>
      <c r="B510" s="560"/>
      <c r="C510" s="560"/>
      <c r="D510" s="435">
        <f>SUM(D506:D509)</f>
        <v>1601698.97</v>
      </c>
      <c r="E510" s="21"/>
      <c r="F510" s="21"/>
      <c r="G510" s="21"/>
    </row>
    <row r="511" spans="1:7" x14ac:dyDescent="0.25">
      <c r="A511" s="561" t="s">
        <v>830</v>
      </c>
      <c r="B511" s="561"/>
      <c r="C511" s="561"/>
      <c r="D511" s="423"/>
      <c r="E511" s="423"/>
      <c r="F511" s="423"/>
      <c r="G511" s="425"/>
    </row>
    <row r="512" spans="1:7" x14ac:dyDescent="0.25">
      <c r="A512" s="423"/>
      <c r="B512" s="423"/>
      <c r="C512" s="423"/>
      <c r="D512" s="423"/>
      <c r="E512" s="423"/>
      <c r="F512" s="423"/>
      <c r="G512" s="425"/>
    </row>
  </sheetData>
  <mergeCells count="91">
    <mergeCell ref="A1:E1"/>
    <mergeCell ref="B13:C13"/>
    <mergeCell ref="B20:C20"/>
    <mergeCell ref="B35:C35"/>
    <mergeCell ref="B42:C42"/>
    <mergeCell ref="B14:C14"/>
    <mergeCell ref="B15:C15"/>
    <mergeCell ref="B16:C16"/>
    <mergeCell ref="B46:C46"/>
    <mergeCell ref="B48:C48"/>
    <mergeCell ref="B67:C67"/>
    <mergeCell ref="B87:C87"/>
    <mergeCell ref="B90:C90"/>
    <mergeCell ref="B99:C99"/>
    <mergeCell ref="B108:C108"/>
    <mergeCell ref="B111:C111"/>
    <mergeCell ref="B131:C131"/>
    <mergeCell ref="B149:C149"/>
    <mergeCell ref="B203:C203"/>
    <mergeCell ref="B222:C222"/>
    <mergeCell ref="B235:C235"/>
    <mergeCell ref="B153:C153"/>
    <mergeCell ref="B156:C156"/>
    <mergeCell ref="B160:C160"/>
    <mergeCell ref="B166:C166"/>
    <mergeCell ref="B179:C179"/>
    <mergeCell ref="B341:C341"/>
    <mergeCell ref="B335:C335"/>
    <mergeCell ref="B285:C285"/>
    <mergeCell ref="B297:C297"/>
    <mergeCell ref="B299:C299"/>
    <mergeCell ref="B305:C305"/>
    <mergeCell ref="B307:C307"/>
    <mergeCell ref="B345:C345"/>
    <mergeCell ref="B367:C367"/>
    <mergeCell ref="B372:C372"/>
    <mergeCell ref="B375:C375"/>
    <mergeCell ref="B385:C385"/>
    <mergeCell ref="B376:C376"/>
    <mergeCell ref="B377:C377"/>
    <mergeCell ref="B378:C378"/>
    <mergeCell ref="B396:C396"/>
    <mergeCell ref="B406:C406"/>
    <mergeCell ref="B441:C441"/>
    <mergeCell ref="B447:C447"/>
    <mergeCell ref="B450:C450"/>
    <mergeCell ref="C488:D488"/>
    <mergeCell ref="A491:C491"/>
    <mergeCell ref="A492:C492"/>
    <mergeCell ref="A493:C493"/>
    <mergeCell ref="B452:C452"/>
    <mergeCell ref="B455:C455"/>
    <mergeCell ref="B458:C458"/>
    <mergeCell ref="B460:C460"/>
    <mergeCell ref="B463:C463"/>
    <mergeCell ref="A494:C494"/>
    <mergeCell ref="A496:C496"/>
    <mergeCell ref="A497:C497"/>
    <mergeCell ref="A498:C498"/>
    <mergeCell ref="A499:C499"/>
    <mergeCell ref="A508:C508"/>
    <mergeCell ref="A509:C509"/>
    <mergeCell ref="A510:C510"/>
    <mergeCell ref="A511:C511"/>
    <mergeCell ref="A500:C500"/>
    <mergeCell ref="A501:C501"/>
    <mergeCell ref="A502:C502"/>
    <mergeCell ref="A506:C506"/>
    <mergeCell ref="A507:C507"/>
    <mergeCell ref="B91:C91"/>
    <mergeCell ref="B92:C92"/>
    <mergeCell ref="B93:C93"/>
    <mergeCell ref="B333:C333"/>
    <mergeCell ref="B334:C334"/>
    <mergeCell ref="B313:C313"/>
    <mergeCell ref="B325:C325"/>
    <mergeCell ref="B327:C327"/>
    <mergeCell ref="B332:C332"/>
    <mergeCell ref="B243:C243"/>
    <mergeCell ref="B249:C249"/>
    <mergeCell ref="B253:C253"/>
    <mergeCell ref="B281:C281"/>
    <mergeCell ref="B283:C283"/>
    <mergeCell ref="B189:C189"/>
    <mergeCell ref="B191:C191"/>
    <mergeCell ref="B464:C464"/>
    <mergeCell ref="B465:C465"/>
    <mergeCell ref="B466:C466"/>
    <mergeCell ref="B483:C483"/>
    <mergeCell ref="B484:C484"/>
    <mergeCell ref="A482:C482"/>
  </mergeCells>
  <pageMargins left="0" right="0" top="0.98425196850393704" bottom="0.78740157480314965" header="0.39370078740157483" footer="0.59055118110236227"/>
  <pageSetup paperSize="8" fitToWidth="0" fitToHeight="0" orientation="landscape" r:id="rId1"/>
  <headerFooter>
    <oddHeader>&amp;L&amp;"-,Tučné"&amp;14MĚSTO Štíty&amp;"-,Obyčejné"
&amp;"-,Tučné"&amp;8IČO: 00303453
DIČ: CZ00303453&amp;C&amp;"-,Tučné"&amp;14&amp;A&amp;RRok 2025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Přehled o stavu rozpočtu 2025</vt:lpstr>
      <vt:lpstr>PŘÍJMY 2025 - NÁVRH ROZPOČTU</vt:lpstr>
      <vt:lpstr>PŘÍJMY 2025 - změny od NÁVRHU</vt:lpstr>
      <vt:lpstr>PŘÍJMY 2025-SCHVÁLENÝ ROZPOČET</vt:lpstr>
      <vt:lpstr>Komentář ke SCHV.ROZPOČTU 2025</vt:lpstr>
      <vt:lpstr>VÝDAJE 2025 - NÁVRH ROZPOČTU</vt:lpstr>
      <vt:lpstr>VÝDAJE 2025 - změny od NÁVRHU</vt:lpstr>
      <vt:lpstr>VÝDAJE 2025-SCHVÁLENÝ ROZPOČET</vt:lpstr>
      <vt:lpstr>VÝDAJE 2025 - rozpis rozpočtu </vt:lpstr>
      <vt:lpstr>'Přehled o stavu rozpočtu 2025'!Názvy_tisku</vt:lpstr>
      <vt:lpstr>'PŘÍJMY 2025 - NÁVRH ROZPOČTU'!Názvy_tisku</vt:lpstr>
      <vt:lpstr>'PŘÍJMY 2025 - změny od NÁVRHU'!Názvy_tisku</vt:lpstr>
      <vt:lpstr>'PŘÍJMY 2025-SCHVÁLENÝ ROZPOČET'!Názvy_tisku</vt:lpstr>
      <vt:lpstr>'VÝDAJE 2025 - rozpis rozpočtu '!Názvy_tisku</vt:lpstr>
      <vt:lpstr>'Komentář ke SCHV.ROZPOČTU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Lucie Kreuzigerová</cp:lastModifiedBy>
  <cp:lastPrinted>2025-04-24T08:00:48Z</cp:lastPrinted>
  <dcterms:created xsi:type="dcterms:W3CDTF">2021-02-27T14:36:32Z</dcterms:created>
  <dcterms:modified xsi:type="dcterms:W3CDTF">2025-04-24T08:30:30Z</dcterms:modified>
</cp:coreProperties>
</file>