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ty-my.sharepoint.com/personal/janesova_stity_cz/Documents/Plocha/"/>
    </mc:Choice>
  </mc:AlternateContent>
  <xr:revisionPtr revIDLastSave="0" documentId="8_{A8EE073A-4ED8-41A9-95AF-0272E185CBCC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Přehled o stavu rozpočtu 2025" sheetId="31" r:id="rId1"/>
    <sheet name="Rozpočtové opatření č. 2" sheetId="43" r:id="rId2"/>
    <sheet name="Příloha RO č. 2" sheetId="44" r:id="rId3"/>
  </sheets>
  <definedNames>
    <definedName name="_xlnm.Print_Titles" localSheetId="0">'Přehled o stavu rozpočtu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44" l="1"/>
  <c r="J63" i="44"/>
  <c r="I39" i="44"/>
  <c r="J39" i="44" s="1"/>
  <c r="I34" i="44"/>
  <c r="J34" i="44" s="1"/>
  <c r="I36" i="44"/>
  <c r="J36" i="44" s="1"/>
  <c r="I35" i="44"/>
  <c r="I32" i="44"/>
  <c r="I38" i="44" s="1"/>
  <c r="G38" i="44"/>
  <c r="F38" i="44"/>
  <c r="E38" i="44"/>
  <c r="J33" i="44"/>
  <c r="I4" i="44"/>
  <c r="J4" i="44" s="1"/>
  <c r="I82" i="44"/>
  <c r="H82" i="44"/>
  <c r="G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2" i="44"/>
  <c r="I47" i="44"/>
  <c r="H47" i="44"/>
  <c r="G47" i="44"/>
  <c r="F47" i="44"/>
  <c r="E47" i="44"/>
  <c r="J46" i="44"/>
  <c r="J47" i="44" s="1"/>
  <c r="J40" i="44"/>
  <c r="H38" i="44"/>
  <c r="H39" i="44" s="1"/>
  <c r="J37" i="44"/>
  <c r="J35" i="44"/>
  <c r="J32" i="44"/>
  <c r="H12" i="44"/>
  <c r="G12" i="44"/>
  <c r="F12" i="44"/>
  <c r="E12" i="44"/>
  <c r="I11" i="44"/>
  <c r="J11" i="44" s="1"/>
  <c r="I10" i="44"/>
  <c r="J10" i="44" s="1"/>
  <c r="I9" i="44"/>
  <c r="E15" i="31"/>
  <c r="E19" i="31" s="1"/>
  <c r="E6" i="31"/>
  <c r="E10" i="31" s="1"/>
  <c r="M19" i="43"/>
  <c r="L19" i="43"/>
  <c r="M13" i="43"/>
  <c r="L13" i="43"/>
  <c r="M7" i="43"/>
  <c r="L7" i="43"/>
  <c r="D28" i="31" l="1"/>
  <c r="D29" i="31"/>
  <c r="J82" i="44"/>
  <c r="J38" i="44"/>
  <c r="I49" i="44" s="1"/>
  <c r="I12" i="44"/>
  <c r="J9" i="44"/>
  <c r="J12" i="44" s="1"/>
  <c r="I14" i="44" s="1"/>
  <c r="C35" i="31" l="1"/>
  <c r="E24" i="31" l="1"/>
  <c r="E36" i="31"/>
  <c r="E35" i="31"/>
  <c r="E34" i="31"/>
  <c r="D37" i="31"/>
  <c r="C33" i="31"/>
  <c r="C29" i="31"/>
  <c r="C28" i="31"/>
  <c r="E33" i="31" l="1"/>
  <c r="E37" i="31"/>
  <c r="C41" i="31"/>
  <c r="C40" i="31"/>
  <c r="D41" i="31"/>
  <c r="C37" i="31"/>
  <c r="C30" i="31"/>
  <c r="E28" i="31"/>
  <c r="D40" i="31"/>
  <c r="E40" i="31" l="1"/>
  <c r="C42" i="31"/>
  <c r="E29" i="31"/>
  <c r="E41" i="31" s="1"/>
  <c r="D42" i="31"/>
  <c r="D30" i="31"/>
  <c r="E42" i="31" l="1"/>
  <c r="E30" i="31"/>
</calcChain>
</file>

<file path=xl/sharedStrings.xml><?xml version="1.0" encoding="utf-8"?>
<sst xmlns="http://schemas.openxmlformats.org/spreadsheetml/2006/main" count="284" uniqueCount="151">
  <si>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</si>
  <si>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</si>
  <si>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</si>
  <si>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</si>
  <si>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</si>
  <si>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</si>
  <si>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</si>
  <si>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</si>
  <si>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</si>
  <si>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</si>
  <si>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</si>
  <si>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</si>
  <si>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</si>
  <si>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</si>
  <si>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</si>
  <si>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</si>
  <si>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</si>
  <si>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</si>
  <si>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</si>
  <si>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</si>
  <si>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</si>
  <si>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</si>
  <si>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</si>
  <si>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</si>
  <si>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</si>
  <si>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</si>
  <si>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</si>
  <si>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</si>
  <si>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</si>
  <si>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</si>
  <si>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</si>
  <si>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</si>
  <si>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</si>
  <si>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</si>
  <si>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</si>
  <si>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</si>
  <si>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</si>
  <si>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</si>
  <si>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</si>
  <si>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</si>
  <si>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</si>
  <si>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</si>
  <si>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</si>
  <si>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</si>
  <si>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</si>
  <si>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</si>
  <si>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</si>
  <si>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</si>
  <si>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</si>
  <si>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</si>
  <si>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</si>
  <si>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</si>
  <si>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</si>
  <si>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</si>
  <si>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</si>
  <si>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</si>
  <si>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</si>
  <si>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</si>
  <si>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</si>
  <si>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</si>
  <si>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</si>
  <si>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</si>
  <si>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</si>
  <si>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</si>
  <si>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</si>
  <si>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</si>
  <si>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</si>
  <si>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</si>
  <si>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</si>
  <si>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</si>
  <si>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</si>
  <si>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</si>
  <si>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</si>
  <si>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</si>
  <si>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</si>
  <si>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</si>
  <si>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</si>
  <si>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</si>
  <si>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</si>
  <si>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</si>
  <si>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</si>
  <si>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</si>
  <si>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</si>
  <si>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</si>
  <si>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</si>
  <si>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</si>
  <si>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</si>
  <si>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</si>
  <si>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</si>
  <si>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</si>
  <si>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</si>
  <si>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</si>
  <si>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</si>
  <si>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</si>
  <si>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</si>
  <si>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</si>
  <si>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</si>
  <si>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</si>
  <si>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</si>
  <si>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</si>
  <si>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</si>
  <si>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</si>
  <si>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</si>
  <si>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</si>
  <si>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</si>
  <si>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</si>
  <si>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</si>
  <si>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</si>
  <si>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</si>
  <si>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</si>
  <si>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</si>
  <si>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</si>
  <si>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</si>
  <si>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</si>
  <si>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</si>
  <si>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000000</t>
  </si>
  <si>
    <t>000</t>
  </si>
  <si>
    <t>005xxx</t>
  </si>
  <si>
    <t>Bezpečnost státu a právní ochrana - výdaje hrazené z účelové neinvestiční dotace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</si>
  <si>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</si>
  <si>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</si>
  <si>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</si>
  <si>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</si>
  <si>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</si>
  <si>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</si>
  <si>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</si>
  <si>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</si>
  <si>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</si>
  <si>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</si>
  <si>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</si>
  <si>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t>4122</t>
  </si>
  <si>
    <t>582</t>
  </si>
  <si>
    <t>415</t>
  </si>
  <si>
    <t>Neinvestiční dotace - "poř., ……. vybavení a zaj. akceschopnosti JSDH Štíty" - Ol.kraj</t>
  </si>
  <si>
    <t>002xxx</t>
  </si>
  <si>
    <t>Průmyslová a ostatní odvětví hosp. - výdaje hrazené z účelové neinvestiční dotace</t>
  </si>
  <si>
    <r>
      <t xml:space="preserve">IV. Neinvestiční dotace - "Podpora turistických informačních center 2025" - </t>
    </r>
    <r>
      <rPr>
        <b/>
        <sz val="12"/>
        <rFont val="Calibri"/>
        <family val="2"/>
        <charset val="238"/>
      </rPr>
      <t>Olomoucký kraj</t>
    </r>
  </si>
  <si>
    <t>Neinvestiční dotace - "Podpora turistických informačních center 2025"</t>
  </si>
  <si>
    <r>
      <t xml:space="preserve">V. Neinvestiční dotace - "pořízení, Tzh a opravu požární techniky, nákup věc.vybavení a zajištění akceschopnosti JSDH Štíty" - </t>
    </r>
    <r>
      <rPr>
        <b/>
        <sz val="12"/>
        <rFont val="Calibri"/>
        <family val="2"/>
        <charset val="238"/>
      </rPr>
      <t>Olomoucký kraj</t>
    </r>
  </si>
  <si>
    <t>2) Změny rozpočtu - ostatní kompetence Rady MĚSTA Štíty</t>
  </si>
  <si>
    <t>003639</t>
  </si>
  <si>
    <t>2119</t>
  </si>
  <si>
    <t>001014</t>
  </si>
  <si>
    <t>5222</t>
  </si>
  <si>
    <t>Komunální služby a územní rozvoj j.n. - Ostatní příjmy z vlastní činnosti</t>
  </si>
  <si>
    <t xml:space="preserve">Spolek Šklíba - Finanční dar na činnost útulku pro kočky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</si>
  <si>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</si>
  <si>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RO č. 2/2025</t>
  </si>
  <si>
    <t>1014</t>
  </si>
  <si>
    <t>Spolek Šklíba - Finanční dar na činnost útulku pro kočky</t>
  </si>
  <si>
    <t>Ozdravování hosp.zvířat, pol. a spec. plodin a zvláštní veterinární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</si>
</sst>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2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6" fillId="0" borderId="0"/>
    <xf numFmtId="0" fontId="2" fillId="0" borderId="0"/>
  </cellStyleXfs>
  <cellXfs count="309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4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165" fontId="26" fillId="5" borderId="20" xfId="0" applyNumberFormat="1" applyFont="1" applyFill="1" applyBorder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26" fillId="0" borderId="21" xfId="0" applyFont="1" applyBorder="1" applyAlignment="1">
      <alignment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2" fontId="47" fillId="2" borderId="11" xfId="0" applyNumberFormat="1" applyFont="1" applyFill="1" applyBorder="1" applyAlignment="1">
      <alignment horizontal="left" vertical="center" wrapText="1"/>
    </xf>
    <xf numFmtId="49" fontId="58" fillId="4" borderId="6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vertical="center"/>
    </xf>
    <xf numFmtId="2" fontId="59" fillId="4" borderId="50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2" fontId="60" fillId="4" borderId="50" xfId="0" applyNumberFormat="1" applyFont="1" applyFill="1" applyBorder="1" applyAlignment="1">
      <alignment vertical="center"/>
    </xf>
    <xf numFmtId="2" fontId="60" fillId="4" borderId="44" xfId="0" applyNumberFormat="1" applyFont="1" applyFill="1" applyBorder="1" applyAlignment="1">
      <alignment horizontal="left" vertical="center"/>
    </xf>
    <xf numFmtId="49" fontId="58" fillId="4" borderId="37" xfId="0" applyNumberFormat="1" applyFont="1" applyFill="1" applyBorder="1" applyAlignment="1">
      <alignment horizontal="left"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56" xfId="0" applyNumberFormat="1" applyFont="1" applyFill="1" applyBorder="1" applyAlignment="1">
      <alignment vertical="center"/>
    </xf>
    <xf numFmtId="2" fontId="59" fillId="4" borderId="45" xfId="0" applyNumberFormat="1" applyFont="1" applyFill="1" applyBorder="1" applyAlignment="1">
      <alignment horizontal="left" vertical="center"/>
    </xf>
    <xf numFmtId="164" fontId="61" fillId="10" borderId="42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9" xfId="0" applyNumberFormat="1" applyFont="1" applyFill="1" applyBorder="1" applyAlignment="1">
      <alignment horizontal="left" vertical="center" wrapText="1"/>
    </xf>
    <xf numFmtId="164" fontId="53" fillId="6" borderId="40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7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5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4" xfId="3" applyNumberFormat="1" applyFont="1" applyFill="1" applyBorder="1" applyAlignment="1">
      <alignment vertical="center" wrapText="1"/>
    </xf>
    <xf numFmtId="164" fontId="55" fillId="11" borderId="9" xfId="3" applyNumberFormat="1" applyFont="1" applyFill="1" applyBorder="1" applyAlignment="1">
      <alignment vertical="center" wrapText="1"/>
    </xf>
    <xf numFmtId="164" fontId="6" fillId="11" borderId="9" xfId="3" applyNumberFormat="1" applyFont="1" applyFill="1" applyBorder="1" applyAlignment="1">
      <alignment vertical="center" wrapText="1"/>
    </xf>
    <xf numFmtId="2" fontId="47" fillId="2" borderId="11" xfId="0" applyNumberFormat="1" applyFont="1" applyFill="1" applyBorder="1" applyAlignment="1">
      <alignment horizontal="left" vertical="top" wrapText="1"/>
    </xf>
    <xf numFmtId="2" fontId="48" fillId="2" borderId="46" xfId="0" applyNumberFormat="1" applyFont="1" applyFill="1" applyBorder="1" applyAlignment="1">
      <alignment horizontal="center" vertical="top" wrapText="1"/>
    </xf>
    <xf numFmtId="164" fontId="57" fillId="2" borderId="12" xfId="0" applyNumberFormat="1" applyFont="1" applyFill="1" applyBorder="1" applyAlignment="1">
      <alignment horizontal="right" vertical="top" wrapText="1"/>
    </xf>
    <xf numFmtId="164" fontId="53" fillId="2" borderId="13" xfId="0" applyNumberFormat="1" applyFont="1" applyFill="1" applyBorder="1" applyAlignment="1">
      <alignment horizontal="right" vertical="top" wrapText="1"/>
    </xf>
    <xf numFmtId="164" fontId="55" fillId="6" borderId="24" xfId="3" applyNumberFormat="1" applyFont="1" applyFill="1" applyBorder="1" applyAlignment="1">
      <alignment vertical="center" wrapText="1"/>
    </xf>
    <xf numFmtId="164" fontId="61" fillId="10" borderId="36" xfId="0" applyNumberFormat="1" applyFont="1" applyFill="1" applyBorder="1" applyAlignment="1">
      <alignment vertical="center" wrapText="1"/>
    </xf>
    <xf numFmtId="49" fontId="55" fillId="6" borderId="39" xfId="3" applyNumberFormat="1" applyFont="1" applyFill="1" applyBorder="1" applyAlignment="1">
      <alignment horizontal="left" vertical="center" wrapText="1"/>
    </xf>
    <xf numFmtId="49" fontId="35" fillId="6" borderId="14" xfId="3" applyNumberFormat="1" applyFont="1" applyFill="1" applyBorder="1" applyAlignment="1">
      <alignment horizontal="left" vertical="center" wrapText="1"/>
    </xf>
    <xf numFmtId="164" fontId="73" fillId="4" borderId="0" xfId="0" applyNumberFormat="1" applyFont="1" applyFill="1" applyAlignment="1">
      <alignment vertical="center" wrapText="1"/>
    </xf>
    <xf numFmtId="2" fontId="47" fillId="2" borderId="11" xfId="0" applyNumberFormat="1" applyFont="1" applyFill="1" applyBorder="1" applyAlignment="1">
      <alignment vertical="top" wrapText="1"/>
    </xf>
    <xf numFmtId="2" fontId="47" fillId="2" borderId="29" xfId="0" applyNumberFormat="1" applyFont="1" applyFill="1" applyBorder="1" applyAlignment="1">
      <alignment vertical="top" wrapText="1"/>
    </xf>
    <xf numFmtId="2" fontId="48" fillId="2" borderId="28" xfId="0" applyNumberFormat="1" applyFont="1" applyFill="1" applyBorder="1" applyAlignment="1">
      <alignment vertical="top" wrapText="1"/>
    </xf>
    <xf numFmtId="2" fontId="48" fillId="2" borderId="46" xfId="0" applyNumberFormat="1" applyFont="1" applyFill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4" xfId="0" applyNumberFormat="1" applyFont="1" applyFill="1" applyBorder="1" applyAlignment="1">
      <alignment vertical="center"/>
    </xf>
    <xf numFmtId="0" fontId="74" fillId="4" borderId="61" xfId="0" applyFont="1" applyFill="1" applyBorder="1" applyAlignment="1">
      <alignment horizontal="left" vertical="center" wrapText="1"/>
    </xf>
    <xf numFmtId="0" fontId="75" fillId="4" borderId="31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vertical="center" wrapText="1"/>
    </xf>
    <xf numFmtId="164" fontId="6" fillId="4" borderId="53" xfId="0" applyNumberFormat="1" applyFont="1" applyFill="1" applyBorder="1" applyAlignment="1">
      <alignment vertical="center"/>
    </xf>
    <xf numFmtId="0" fontId="74" fillId="4" borderId="60" xfId="0" applyFont="1" applyFill="1" applyBorder="1" applyAlignment="1">
      <alignment horizontal="left" vertical="center" wrapText="1"/>
    </xf>
    <xf numFmtId="0" fontId="75" fillId="4" borderId="35" xfId="0" applyFont="1" applyFill="1" applyBorder="1" applyAlignment="1">
      <alignment horizontal="left" vertical="center" wrapText="1"/>
    </xf>
    <xf numFmtId="0" fontId="28" fillId="4" borderId="35" xfId="0" applyFont="1" applyFill="1" applyBorder="1" applyAlignment="1">
      <alignment vertical="center" wrapText="1"/>
    </xf>
    <xf numFmtId="164" fontId="6" fillId="4" borderId="59" xfId="0" applyNumberFormat="1" applyFont="1" applyFill="1" applyBorder="1" applyAlignment="1">
      <alignment vertical="center"/>
    </xf>
    <xf numFmtId="0" fontId="74" fillId="4" borderId="62" xfId="0" applyFont="1" applyFill="1" applyBorder="1" applyAlignment="1">
      <alignment horizontal="left" vertical="center" wrapText="1"/>
    </xf>
    <xf numFmtId="0" fontId="75" fillId="4" borderId="63" xfId="0" applyFont="1" applyFill="1" applyBorder="1" applyAlignment="1">
      <alignment horizontal="left" vertical="center" wrapText="1"/>
    </xf>
    <xf numFmtId="0" fontId="28" fillId="4" borderId="63" xfId="0" applyFont="1" applyFill="1" applyBorder="1" applyAlignment="1">
      <alignment vertical="center" wrapText="1"/>
    </xf>
    <xf numFmtId="164" fontId="53" fillId="4" borderId="8" xfId="0" applyNumberFormat="1" applyFont="1" applyFill="1" applyBorder="1" applyAlignment="1">
      <alignment horizontal="right" vertical="center"/>
    </xf>
    <xf numFmtId="164" fontId="53" fillId="4" borderId="38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4" xfId="3" applyFont="1" applyBorder="1" applyAlignment="1">
      <alignment vertical="center"/>
    </xf>
    <xf numFmtId="0" fontId="33" fillId="0" borderId="0" xfId="10" applyFont="1"/>
    <xf numFmtId="49" fontId="80" fillId="0" borderId="0" xfId="0" applyNumberFormat="1" applyFont="1" applyAlignment="1">
      <alignment horizontal="left" vertical="center"/>
    </xf>
    <xf numFmtId="49" fontId="82" fillId="0" borderId="0" xfId="0" applyNumberFormat="1" applyFont="1" applyAlignment="1">
      <alignment horizontal="center" vertical="center"/>
    </xf>
    <xf numFmtId="49" fontId="83" fillId="0" borderId="0" xfId="0" applyNumberFormat="1" applyFont="1" applyAlignment="1">
      <alignment horizontal="center" vertical="center"/>
    </xf>
    <xf numFmtId="49" fontId="84" fillId="0" borderId="0" xfId="1" applyNumberFormat="1" applyFont="1" applyAlignment="1">
      <alignment horizontal="center" vertical="center"/>
    </xf>
    <xf numFmtId="4" fontId="84" fillId="0" borderId="0" xfId="1" applyNumberFormat="1" applyFont="1" applyAlignment="1">
      <alignment vertical="center"/>
    </xf>
    <xf numFmtId="0" fontId="84" fillId="0" borderId="0" xfId="1" applyFont="1" applyAlignment="1">
      <alignment vertical="center"/>
    </xf>
    <xf numFmtId="0" fontId="2" fillId="0" borderId="0" xfId="10"/>
    <xf numFmtId="49" fontId="86" fillId="4" borderId="0" xfId="0" applyNumberFormat="1" applyFont="1" applyFill="1" applyAlignment="1">
      <alignment vertical="center"/>
    </xf>
    <xf numFmtId="49" fontId="87" fillId="4" borderId="0" xfId="0" applyNumberFormat="1" applyFont="1" applyFill="1" applyAlignment="1">
      <alignment horizontal="center" vertical="center"/>
    </xf>
    <xf numFmtId="49" fontId="87" fillId="4" borderId="0" xfId="10" applyNumberFormat="1" applyFont="1" applyFill="1" applyAlignment="1">
      <alignment horizontal="center" vertical="center"/>
    </xf>
    <xf numFmtId="4" fontId="87" fillId="4" borderId="0" xfId="10" applyNumberFormat="1" applyFont="1" applyFill="1" applyAlignment="1">
      <alignment vertical="center"/>
    </xf>
    <xf numFmtId="0" fontId="87" fillId="4" borderId="0" xfId="10" applyFont="1" applyFill="1" applyAlignment="1">
      <alignment vertical="center"/>
    </xf>
    <xf numFmtId="49" fontId="88" fillId="4" borderId="34" xfId="0" applyNumberFormat="1" applyFont="1" applyFill="1" applyBorder="1" applyAlignment="1">
      <alignment horizontal="center" vertical="center"/>
    </xf>
    <xf numFmtId="49" fontId="88" fillId="4" borderId="35" xfId="0" applyNumberFormat="1" applyFont="1" applyFill="1" applyBorder="1" applyAlignment="1">
      <alignment horizontal="center" vertical="center"/>
    </xf>
    <xf numFmtId="49" fontId="89" fillId="4" borderId="35" xfId="0" applyNumberFormat="1" applyFont="1" applyFill="1" applyBorder="1" applyAlignment="1">
      <alignment horizontal="center" vertical="center"/>
    </xf>
    <xf numFmtId="49" fontId="83" fillId="4" borderId="35" xfId="0" applyNumberFormat="1" applyFont="1" applyFill="1" applyBorder="1" applyAlignment="1">
      <alignment horizontal="center" vertical="center"/>
    </xf>
    <xf numFmtId="49" fontId="90" fillId="4" borderId="35" xfId="10" applyNumberFormat="1" applyFont="1" applyFill="1" applyBorder="1" applyAlignment="1">
      <alignment horizontal="center" vertical="center"/>
    </xf>
    <xf numFmtId="4" fontId="90" fillId="4" borderId="35" xfId="10" applyNumberFormat="1" applyFont="1" applyFill="1" applyBorder="1" applyAlignment="1">
      <alignment vertical="center"/>
    </xf>
    <xf numFmtId="0" fontId="90" fillId="4" borderId="3" xfId="10" applyFont="1" applyFill="1" applyBorder="1" applyAlignment="1">
      <alignment vertical="center"/>
    </xf>
    <xf numFmtId="49" fontId="88" fillId="4" borderId="30" xfId="0" applyNumberFormat="1" applyFont="1" applyFill="1" applyBorder="1" applyAlignment="1">
      <alignment horizontal="center" vertical="center"/>
    </xf>
    <xf numFmtId="49" fontId="88" fillId="4" borderId="31" xfId="0" applyNumberFormat="1" applyFont="1" applyFill="1" applyBorder="1" applyAlignment="1">
      <alignment horizontal="center" vertical="center"/>
    </xf>
    <xf numFmtId="49" fontId="89" fillId="4" borderId="31" xfId="0" applyNumberFormat="1" applyFont="1" applyFill="1" applyBorder="1" applyAlignment="1">
      <alignment horizontal="center" vertical="center"/>
    </xf>
    <xf numFmtId="49" fontId="83" fillId="4" borderId="31" xfId="0" applyNumberFormat="1" applyFont="1" applyFill="1" applyBorder="1" applyAlignment="1">
      <alignment horizontal="center" vertical="center"/>
    </xf>
    <xf numFmtId="49" fontId="90" fillId="4" borderId="31" xfId="10" applyNumberFormat="1" applyFont="1" applyFill="1" applyBorder="1" applyAlignment="1">
      <alignment horizontal="center" vertical="center"/>
    </xf>
    <xf numFmtId="4" fontId="90" fillId="4" borderId="31" xfId="10" applyNumberFormat="1" applyFont="1" applyFill="1" applyBorder="1" applyAlignment="1">
      <alignment vertical="center"/>
    </xf>
    <xf numFmtId="0" fontId="91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3" fillId="4" borderId="69" xfId="2" applyFont="1" applyFill="1" applyBorder="1" applyAlignment="1">
      <alignment vertical="center"/>
    </xf>
    <xf numFmtId="0" fontId="94" fillId="4" borderId="69" xfId="2" applyFont="1" applyFill="1" applyBorder="1" applyAlignment="1">
      <alignment vertical="center"/>
    </xf>
    <xf numFmtId="0" fontId="95" fillId="4" borderId="69" xfId="2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165" fontId="26" fillId="5" borderId="17" xfId="0" applyNumberFormat="1" applyFont="1" applyFill="1" applyBorder="1" applyAlignment="1">
      <alignment vertical="center" wrapText="1"/>
    </xf>
    <xf numFmtId="165" fontId="4" fillId="15" borderId="70" xfId="2" applyNumberFormat="1" applyFont="1" applyFill="1" applyBorder="1" applyAlignment="1">
      <alignment vertical="center" wrapText="1"/>
    </xf>
    <xf numFmtId="165" fontId="26" fillId="5" borderId="18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 wrapText="1"/>
    </xf>
    <xf numFmtId="165" fontId="20" fillId="6" borderId="27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20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1" xfId="0" applyNumberFormat="1" applyFont="1" applyFill="1" applyBorder="1" applyAlignment="1">
      <alignment vertical="center" wrapText="1"/>
    </xf>
    <xf numFmtId="165" fontId="26" fillId="5" borderId="23" xfId="0" applyNumberFormat="1" applyFont="1" applyFill="1" applyBorder="1" applyAlignment="1">
      <alignment vertical="center" wrapText="1"/>
    </xf>
    <xf numFmtId="165" fontId="26" fillId="5" borderId="72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/>
    </xf>
    <xf numFmtId="165" fontId="20" fillId="6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1" xfId="0" applyNumberFormat="1" applyFont="1" applyBorder="1" applyAlignment="1">
      <alignment horizontal="center" vertical="center" wrapText="1"/>
    </xf>
    <xf numFmtId="164" fontId="96" fillId="0" borderId="79" xfId="0" applyNumberFormat="1" applyFont="1" applyBorder="1" applyAlignment="1">
      <alignment horizontal="center" vertical="center" wrapText="1"/>
    </xf>
    <xf numFmtId="164" fontId="49" fillId="2" borderId="80" xfId="0" applyNumberFormat="1" applyFont="1" applyFill="1" applyBorder="1" applyAlignment="1">
      <alignment horizontal="center" vertical="center" wrapText="1"/>
    </xf>
    <xf numFmtId="164" fontId="49" fillId="2" borderId="81" xfId="0" applyNumberFormat="1" applyFont="1" applyFill="1" applyBorder="1" applyAlignment="1">
      <alignment horizontal="center" vertical="center" wrapText="1"/>
    </xf>
    <xf numFmtId="164" fontId="49" fillId="2" borderId="82" xfId="0" applyNumberFormat="1" applyFont="1" applyFill="1" applyBorder="1" applyAlignment="1">
      <alignment horizontal="center" vertical="center" wrapText="1"/>
    </xf>
    <xf numFmtId="164" fontId="97" fillId="10" borderId="36" xfId="0" applyNumberFormat="1" applyFont="1" applyFill="1" applyBorder="1" applyAlignment="1">
      <alignment vertical="center" wrapText="1"/>
    </xf>
    <xf numFmtId="164" fontId="97" fillId="10" borderId="67" xfId="0" applyNumberFormat="1" applyFont="1" applyFill="1" applyBorder="1" applyAlignment="1">
      <alignment vertical="center" wrapText="1"/>
    </xf>
    <xf numFmtId="164" fontId="97" fillId="10" borderId="83" xfId="0" applyNumberFormat="1" applyFont="1" applyFill="1" applyBorder="1" applyAlignment="1">
      <alignment vertical="center" wrapText="1"/>
    </xf>
    <xf numFmtId="164" fontId="61" fillId="10" borderId="83" xfId="0" applyNumberFormat="1" applyFont="1" applyFill="1" applyBorder="1" applyAlignment="1">
      <alignment vertical="center" wrapText="1"/>
    </xf>
    <xf numFmtId="4" fontId="98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99" fillId="0" borderId="0" xfId="0" applyNumberFormat="1" applyFont="1"/>
    <xf numFmtId="164" fontId="42" fillId="0" borderId="0" xfId="0" applyNumberFormat="1" applyFont="1"/>
    <xf numFmtId="2" fontId="99" fillId="0" borderId="85" xfId="0" applyNumberFormat="1" applyFont="1" applyBorder="1"/>
    <xf numFmtId="49" fontId="26" fillId="11" borderId="86" xfId="3" applyNumberFormat="1" applyFont="1" applyFill="1" applyBorder="1" applyAlignment="1">
      <alignment horizontal="left" vertical="center" wrapText="1"/>
    </xf>
    <xf numFmtId="49" fontId="20" fillId="11" borderId="87" xfId="3" applyNumberFormat="1" applyFont="1" applyFill="1" applyBorder="1" applyAlignment="1">
      <alignment vertical="center" wrapText="1"/>
    </xf>
    <xf numFmtId="164" fontId="101" fillId="12" borderId="75" xfId="1" applyNumberFormat="1" applyFont="1" applyFill="1" applyBorder="1" applyAlignment="1">
      <alignment vertical="center"/>
    </xf>
    <xf numFmtId="49" fontId="26" fillId="11" borderId="30" xfId="3" applyNumberFormat="1" applyFont="1" applyFill="1" applyBorder="1" applyAlignment="1">
      <alignment horizontal="left" vertical="center" wrapText="1"/>
    </xf>
    <xf numFmtId="49" fontId="20" fillId="11" borderId="31" xfId="3" applyNumberFormat="1" applyFont="1" applyFill="1" applyBorder="1" applyAlignment="1">
      <alignment vertical="center" wrapText="1"/>
    </xf>
    <xf numFmtId="164" fontId="101" fillId="12" borderId="68" xfId="1" applyNumberFormat="1" applyFont="1" applyFill="1" applyBorder="1" applyAlignment="1">
      <alignment vertical="center"/>
    </xf>
    <xf numFmtId="49" fontId="26" fillId="7" borderId="32" xfId="3" applyNumberFormat="1" applyFont="1" applyFill="1" applyBorder="1" applyAlignment="1">
      <alignment horizontal="left" vertical="center" wrapText="1"/>
    </xf>
    <xf numFmtId="49" fontId="20" fillId="7" borderId="33" xfId="3" applyNumberFormat="1" applyFont="1" applyFill="1" applyBorder="1" applyAlignment="1">
      <alignment vertical="center" wrapText="1"/>
    </xf>
    <xf numFmtId="164" fontId="101" fillId="0" borderId="88" xfId="1" applyNumberFormat="1" applyFont="1" applyBorder="1" applyAlignment="1">
      <alignment vertical="center"/>
    </xf>
    <xf numFmtId="164" fontId="75" fillId="9" borderId="89" xfId="1" applyNumberFormat="1" applyFont="1" applyFill="1" applyBorder="1" applyAlignment="1">
      <alignment horizontal="right" vertical="center"/>
    </xf>
    <xf numFmtId="164" fontId="53" fillId="9" borderId="77" xfId="1" applyNumberFormat="1" applyFont="1" applyFill="1" applyBorder="1" applyAlignment="1">
      <alignment horizontal="right" vertical="center"/>
    </xf>
    <xf numFmtId="0" fontId="102" fillId="0" borderId="0" xfId="1" applyFont="1"/>
    <xf numFmtId="164" fontId="6" fillId="16" borderId="90" xfId="0" applyNumberFormat="1" applyFont="1" applyFill="1" applyBorder="1"/>
    <xf numFmtId="164" fontId="50" fillId="0" borderId="91" xfId="0" applyNumberFormat="1" applyFont="1" applyBorder="1"/>
    <xf numFmtId="164" fontId="6" fillId="16" borderId="20" xfId="0" applyNumberFormat="1" applyFont="1" applyFill="1" applyBorder="1"/>
    <xf numFmtId="164" fontId="50" fillId="0" borderId="92" xfId="0" applyNumberFormat="1" applyFont="1" applyBorder="1"/>
    <xf numFmtId="164" fontId="62" fillId="0" borderId="92" xfId="0" applyNumberFormat="1" applyFont="1" applyBorder="1"/>
    <xf numFmtId="164" fontId="6" fillId="0" borderId="92" xfId="0" applyNumberFormat="1" applyFont="1" applyBorder="1"/>
    <xf numFmtId="164" fontId="6" fillId="16" borderId="18" xfId="0" applyNumberFormat="1" applyFont="1" applyFill="1" applyBorder="1"/>
    <xf numFmtId="164" fontId="50" fillId="0" borderId="93" xfId="0" applyNumberFormat="1" applyFont="1" applyBorder="1"/>
    <xf numFmtId="164" fontId="62" fillId="0" borderId="93" xfId="0" applyNumberFormat="1" applyFont="1" applyBorder="1"/>
    <xf numFmtId="164" fontId="61" fillId="10" borderId="95" xfId="0" applyNumberFormat="1" applyFont="1" applyFill="1" applyBorder="1" applyAlignment="1">
      <alignment vertical="center" wrapText="1"/>
    </xf>
    <xf numFmtId="164" fontId="61" fillId="4" borderId="96" xfId="0" applyNumberFormat="1" applyFont="1" applyFill="1" applyBorder="1" applyAlignment="1">
      <alignment vertical="center" wrapText="1"/>
    </xf>
    <xf numFmtId="164" fontId="61" fillId="4" borderId="85" xfId="0" applyNumberFormat="1" applyFont="1" applyFill="1" applyBorder="1" applyAlignment="1">
      <alignment vertical="center" wrapText="1"/>
    </xf>
    <xf numFmtId="164" fontId="49" fillId="2" borderId="97" xfId="0" applyNumberFormat="1" applyFont="1" applyFill="1" applyBorder="1" applyAlignment="1">
      <alignment horizontal="center" vertical="center" wrapText="1"/>
    </xf>
    <xf numFmtId="164" fontId="49" fillId="2" borderId="98" xfId="0" applyNumberFormat="1" applyFont="1" applyFill="1" applyBorder="1" applyAlignment="1">
      <alignment horizontal="center" vertical="center" wrapText="1"/>
    </xf>
    <xf numFmtId="164" fontId="50" fillId="4" borderId="17" xfId="0" applyNumberFormat="1" applyFont="1" applyFill="1" applyBorder="1" applyAlignment="1">
      <alignment vertical="center"/>
    </xf>
    <xf numFmtId="164" fontId="50" fillId="4" borderId="99" xfId="0" applyNumberFormat="1" applyFont="1" applyFill="1" applyBorder="1" applyAlignment="1">
      <alignment vertical="center"/>
    </xf>
    <xf numFmtId="164" fontId="62" fillId="4" borderId="100" xfId="0" applyNumberFormat="1" applyFont="1" applyFill="1" applyBorder="1" applyAlignment="1">
      <alignment vertical="center"/>
    </xf>
    <xf numFmtId="164" fontId="50" fillId="4" borderId="20" xfId="0" applyNumberFormat="1" applyFont="1" applyFill="1" applyBorder="1" applyAlignment="1">
      <alignment vertical="center"/>
    </xf>
    <xf numFmtId="164" fontId="53" fillId="13" borderId="95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0" xfId="0" applyNumberFormat="1" applyFont="1" applyFill="1" applyBorder="1" applyAlignment="1">
      <alignment horizontal="center" vertical="top" wrapText="1"/>
    </xf>
    <xf numFmtId="164" fontId="49" fillId="2" borderId="81" xfId="0" applyNumberFormat="1" applyFont="1" applyFill="1" applyBorder="1" applyAlignment="1">
      <alignment horizontal="center" vertical="top" wrapText="1"/>
    </xf>
    <xf numFmtId="164" fontId="49" fillId="2" borderId="82" xfId="0" applyNumberFormat="1" applyFont="1" applyFill="1" applyBorder="1" applyAlignment="1">
      <alignment horizontal="center" vertical="top" wrapText="1"/>
    </xf>
    <xf numFmtId="164" fontId="49" fillId="2" borderId="103" xfId="0" applyNumberFormat="1" applyFont="1" applyFill="1" applyBorder="1" applyAlignment="1">
      <alignment horizontal="center" vertical="center" wrapText="1"/>
    </xf>
    <xf numFmtId="164" fontId="6" fillId="4" borderId="104" xfId="0" applyNumberFormat="1" applyFont="1" applyFill="1" applyBorder="1" applyAlignment="1">
      <alignment vertical="center"/>
    </xf>
    <xf numFmtId="164" fontId="50" fillId="4" borderId="18" xfId="0" applyNumberFormat="1" applyFont="1" applyFill="1" applyBorder="1" applyAlignment="1">
      <alignment vertical="center"/>
    </xf>
    <xf numFmtId="164" fontId="62" fillId="4" borderId="84" xfId="0" applyNumberFormat="1" applyFont="1" applyFill="1" applyBorder="1" applyAlignment="1">
      <alignment vertical="center"/>
    </xf>
    <xf numFmtId="164" fontId="55" fillId="7" borderId="9" xfId="3" applyNumberFormat="1" applyFont="1" applyFill="1" applyBorder="1" applyAlignment="1">
      <alignment vertical="center" wrapText="1"/>
    </xf>
    <xf numFmtId="164" fontId="55" fillId="7" borderId="9" xfId="3" applyNumberFormat="1" applyFont="1" applyFill="1" applyBorder="1" applyAlignment="1">
      <alignment horizontal="right" vertical="center" wrapText="1"/>
    </xf>
    <xf numFmtId="164" fontId="53" fillId="2" borderId="28" xfId="0" applyNumberFormat="1" applyFont="1" applyFill="1" applyBorder="1" applyAlignment="1">
      <alignment horizontal="right" vertical="top" wrapText="1"/>
    </xf>
    <xf numFmtId="164" fontId="53" fillId="11" borderId="25" xfId="3" applyNumberFormat="1" applyFont="1" applyFill="1" applyBorder="1" applyAlignment="1">
      <alignment vertical="center"/>
    </xf>
    <xf numFmtId="164" fontId="53" fillId="11" borderId="26" xfId="3" applyNumberFormat="1" applyFont="1" applyFill="1" applyBorder="1" applyAlignment="1">
      <alignment vertical="center"/>
    </xf>
    <xf numFmtId="164" fontId="35" fillId="7" borderId="26" xfId="3" applyNumberFormat="1" applyFont="1" applyFill="1" applyBorder="1" applyAlignment="1">
      <alignment vertical="center"/>
    </xf>
    <xf numFmtId="164" fontId="53" fillId="9" borderId="111" xfId="1" applyNumberFormat="1" applyFont="1" applyFill="1" applyBorder="1" applyAlignment="1">
      <alignment horizontal="right" vertical="center"/>
    </xf>
    <xf numFmtId="164" fontId="72" fillId="12" borderId="75" xfId="1" applyNumberFormat="1" applyFont="1" applyFill="1" applyBorder="1" applyAlignment="1">
      <alignment vertical="center"/>
    </xf>
    <xf numFmtId="164" fontId="72" fillId="12" borderId="68" xfId="1" applyNumberFormat="1" applyFont="1" applyFill="1" applyBorder="1" applyAlignment="1">
      <alignment vertical="center"/>
    </xf>
    <xf numFmtId="164" fontId="72" fillId="0" borderId="88" xfId="1" applyNumberFormat="1" applyFont="1" applyBorder="1" applyAlignment="1">
      <alignment vertical="center"/>
    </xf>
    <xf numFmtId="164" fontId="49" fillId="2" borderId="71" xfId="0" applyNumberFormat="1" applyFont="1" applyFill="1" applyBorder="1" applyAlignment="1">
      <alignment horizontal="center" vertical="top" wrapText="1"/>
    </xf>
    <xf numFmtId="164" fontId="72" fillId="12" borderId="112" xfId="1" applyNumberFormat="1" applyFont="1" applyFill="1" applyBorder="1" applyAlignment="1">
      <alignment vertical="center"/>
    </xf>
    <xf numFmtId="164" fontId="72" fillId="12" borderId="53" xfId="1" applyNumberFormat="1" applyFont="1" applyFill="1" applyBorder="1" applyAlignment="1">
      <alignment vertical="center"/>
    </xf>
    <xf numFmtId="164" fontId="72" fillId="16" borderId="79" xfId="1" applyNumberFormat="1" applyFont="1" applyFill="1" applyBorder="1" applyAlignment="1">
      <alignment vertical="center"/>
    </xf>
    <xf numFmtId="164" fontId="53" fillId="9" borderId="83" xfId="1" applyNumberFormat="1" applyFont="1" applyFill="1" applyBorder="1" applyAlignment="1">
      <alignment horizontal="right" vertical="center"/>
    </xf>
    <xf numFmtId="0" fontId="51" fillId="0" borderId="0" xfId="3" applyFont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4" fontId="33" fillId="14" borderId="114" xfId="10" applyNumberFormat="1" applyFont="1" applyFill="1" applyBorder="1" applyAlignment="1">
      <alignment vertical="center"/>
    </xf>
    <xf numFmtId="0" fontId="33" fillId="14" borderId="115" xfId="10" applyFont="1" applyFill="1" applyBorder="1" applyAlignment="1">
      <alignment vertical="center"/>
    </xf>
    <xf numFmtId="49" fontId="77" fillId="14" borderId="113" xfId="2" applyNumberFormat="1" applyFont="1" applyFill="1" applyBorder="1" applyAlignment="1">
      <alignment horizontal="center" vertical="center"/>
    </xf>
    <xf numFmtId="49" fontId="77" fillId="14" borderId="114" xfId="2" applyNumberFormat="1" applyFont="1" applyFill="1" applyBorder="1" applyAlignment="1">
      <alignment horizontal="center" vertical="center"/>
    </xf>
    <xf numFmtId="49" fontId="78" fillId="14" borderId="114" xfId="2" applyNumberFormat="1" applyFont="1" applyFill="1" applyBorder="1" applyAlignment="1">
      <alignment horizontal="center" vertical="center"/>
    </xf>
    <xf numFmtId="49" fontId="79" fillId="14" borderId="114" xfId="10" applyNumberFormat="1" applyFont="1" applyFill="1" applyBorder="1" applyAlignment="1">
      <alignment horizontal="center" vertical="center"/>
    </xf>
    <xf numFmtId="4" fontId="79" fillId="14" borderId="114" xfId="10" applyNumberFormat="1" applyFont="1" applyFill="1" applyBorder="1" applyAlignment="1">
      <alignment horizontal="center" vertical="center"/>
    </xf>
    <xf numFmtId="0" fontId="79" fillId="14" borderId="115" xfId="10" applyFont="1" applyFill="1" applyBorder="1" applyAlignment="1">
      <alignment vertical="center"/>
    </xf>
    <xf numFmtId="49" fontId="58" fillId="4" borderId="10" xfId="0" applyNumberFormat="1" applyFont="1" applyFill="1" applyBorder="1" applyAlignment="1">
      <alignment horizontal="left" vertical="center"/>
    </xf>
    <xf numFmtId="2" fontId="59" fillId="4" borderId="118" xfId="0" applyNumberFormat="1" applyFont="1" applyFill="1" applyBorder="1" applyAlignment="1">
      <alignment horizontal="left" vertical="center"/>
    </xf>
    <xf numFmtId="164" fontId="6" fillId="4" borderId="119" xfId="0" applyNumberFormat="1" applyFont="1" applyFill="1" applyBorder="1" applyAlignment="1">
      <alignment horizontal="right" vertical="center"/>
    </xf>
    <xf numFmtId="164" fontId="53" fillId="4" borderId="120" xfId="0" applyNumberFormat="1" applyFont="1" applyFill="1" applyBorder="1" applyAlignment="1">
      <alignment horizontal="right" vertical="center"/>
    </xf>
    <xf numFmtId="164" fontId="6" fillId="16" borderId="17" xfId="0" applyNumberFormat="1" applyFont="1" applyFill="1" applyBorder="1"/>
    <xf numFmtId="164" fontId="50" fillId="0" borderId="99" xfId="0" applyNumberFormat="1" applyFont="1" applyBorder="1"/>
    <xf numFmtId="164" fontId="62" fillId="0" borderId="79" xfId="0" applyNumberFormat="1" applyFont="1" applyBorder="1"/>
    <xf numFmtId="49" fontId="58" fillId="4" borderId="121" xfId="0" applyNumberFormat="1" applyFont="1" applyFill="1" applyBorder="1" applyAlignment="1">
      <alignment horizontal="left" vertical="center"/>
    </xf>
    <xf numFmtId="2" fontId="59" fillId="4" borderId="122" xfId="0" applyNumberFormat="1" applyFont="1" applyFill="1" applyBorder="1" applyAlignment="1">
      <alignment horizontal="left" vertical="center"/>
    </xf>
    <xf numFmtId="164" fontId="6" fillId="4" borderId="123" xfId="0" applyNumberFormat="1" applyFont="1" applyFill="1" applyBorder="1" applyAlignment="1">
      <alignment horizontal="right" vertical="center"/>
    </xf>
    <xf numFmtId="164" fontId="53" fillId="4" borderId="124" xfId="0" applyNumberFormat="1" applyFont="1" applyFill="1" applyBorder="1" applyAlignment="1">
      <alignment horizontal="right" vertical="center"/>
    </xf>
    <xf numFmtId="164" fontId="62" fillId="0" borderId="91" xfId="0" applyNumberFormat="1" applyFont="1" applyBorder="1"/>
    <xf numFmtId="2" fontId="59" fillId="4" borderId="49" xfId="0" applyNumberFormat="1" applyFont="1" applyFill="1" applyBorder="1" applyAlignment="1">
      <alignment vertical="center"/>
    </xf>
    <xf numFmtId="2" fontId="59" fillId="4" borderId="47" xfId="0" applyNumberFormat="1" applyFont="1" applyFill="1" applyBorder="1" applyAlignment="1">
      <alignment vertical="center"/>
    </xf>
    <xf numFmtId="164" fontId="61" fillId="10" borderId="94" xfId="0" applyNumberFormat="1" applyFont="1" applyFill="1" applyBorder="1" applyAlignment="1">
      <alignment vertical="center" wrapText="1"/>
    </xf>
    <xf numFmtId="0" fontId="103" fillId="0" borderId="0" xfId="3" applyFont="1" applyAlignment="1">
      <alignment vertical="center"/>
    </xf>
    <xf numFmtId="164" fontId="104" fillId="0" borderId="0" xfId="3" applyNumberFormat="1" applyFont="1" applyAlignment="1">
      <alignment vertical="center"/>
    </xf>
    <xf numFmtId="164" fontId="103" fillId="0" borderId="0" xfId="3" applyNumberFormat="1" applyFont="1" applyAlignment="1">
      <alignment horizontal="right"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78" xfId="0" applyFont="1" applyBorder="1" applyAlignment="1">
      <alignment horizontal="left" vertical="center"/>
    </xf>
    <xf numFmtId="0" fontId="25" fillId="5" borderId="18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justify"/>
    </xf>
    <xf numFmtId="0" fontId="17" fillId="5" borderId="14" xfId="0" applyFont="1" applyFill="1" applyBorder="1" applyAlignment="1">
      <alignment horizontal="justify" vertical="center"/>
    </xf>
    <xf numFmtId="0" fontId="20" fillId="6" borderId="15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92" fillId="0" borderId="0" xfId="2" applyFont="1" applyAlignment="1">
      <alignment horizontal="justify" vertical="center"/>
    </xf>
    <xf numFmtId="0" fontId="91" fillId="4" borderId="0" xfId="2" applyFont="1" applyFill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49" fontId="78" fillId="14" borderId="113" xfId="2" applyNumberFormat="1" applyFont="1" applyFill="1" applyBorder="1" applyAlignment="1">
      <alignment horizontal="left" vertical="center"/>
    </xf>
    <xf numFmtId="0" fontId="55" fillId="0" borderId="14" xfId="3" applyFont="1" applyBorder="1" applyAlignment="1">
      <alignment horizontal="center" vertical="center"/>
    </xf>
    <xf numFmtId="0" fontId="4" fillId="4" borderId="5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3" borderId="5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4" xfId="2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4" borderId="65" xfId="0" applyFont="1" applyFill="1" applyBorder="1" applyAlignment="1">
      <alignment horizontal="left" vertical="center" wrapText="1"/>
    </xf>
    <xf numFmtId="0" fontId="51" fillId="0" borderId="0" xfId="3" applyFont="1" applyAlignment="1">
      <alignment horizontal="left" vertical="center" wrapText="1"/>
    </xf>
    <xf numFmtId="164" fontId="51" fillId="17" borderId="0" xfId="3" applyNumberFormat="1" applyFont="1" applyFill="1" applyAlignment="1">
      <alignment horizontal="right" vertical="center" wrapText="1"/>
    </xf>
    <xf numFmtId="164" fontId="51" fillId="8" borderId="15" xfId="3" applyNumberFormat="1" applyFont="1" applyFill="1" applyBorder="1" applyAlignment="1">
      <alignment horizontal="right" vertical="center" wrapText="1"/>
    </xf>
    <xf numFmtId="164" fontId="51" fillId="8" borderId="43" xfId="3" applyNumberFormat="1" applyFont="1" applyFill="1" applyBorder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29" xfId="0" applyNumberFormat="1" applyFont="1" applyFill="1" applyBorder="1" applyAlignment="1">
      <alignment horizontal="left" vertical="center" wrapText="1"/>
    </xf>
    <xf numFmtId="2" fontId="48" fillId="2" borderId="43" xfId="0" applyNumberFormat="1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41" fillId="10" borderId="41" xfId="0" applyFont="1" applyFill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41" fillId="10" borderId="4" xfId="0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48" fillId="2" borderId="29" xfId="0" applyNumberFormat="1" applyFont="1" applyFill="1" applyBorder="1" applyAlignment="1">
      <alignment horizontal="left" vertical="top" wrapText="1"/>
    </xf>
    <xf numFmtId="2" fontId="59" fillId="4" borderId="19" xfId="0" applyNumberFormat="1" applyFont="1" applyFill="1" applyBorder="1" applyAlignment="1">
      <alignment horizontal="left" vertical="center"/>
    </xf>
    <xf numFmtId="2" fontId="59" fillId="4" borderId="50" xfId="0" applyNumberFormat="1" applyFont="1" applyFill="1" applyBorder="1" applyAlignment="1">
      <alignment horizontal="left" vertical="center"/>
    </xf>
    <xf numFmtId="2" fontId="59" fillId="4" borderId="116" xfId="0" applyNumberFormat="1" applyFont="1" applyFill="1" applyBorder="1" applyAlignment="1">
      <alignment horizontal="left" vertical="center"/>
    </xf>
    <xf numFmtId="2" fontId="59" fillId="4" borderId="117" xfId="0" applyNumberFormat="1" applyFont="1" applyFill="1" applyBorder="1" applyAlignment="1">
      <alignment horizontal="left" vertical="center"/>
    </xf>
    <xf numFmtId="0" fontId="41" fillId="4" borderId="5" xfId="0" applyFont="1" applyFill="1" applyBorder="1" applyAlignment="1">
      <alignment horizontal="left" vertical="center" wrapText="1"/>
    </xf>
    <xf numFmtId="0" fontId="41" fillId="4" borderId="66" xfId="0" applyFont="1" applyFill="1" applyBorder="1" applyAlignment="1">
      <alignment horizontal="left" vertical="center" wrapText="1"/>
    </xf>
    <xf numFmtId="2" fontId="50" fillId="0" borderId="5" xfId="0" applyNumberFormat="1" applyFont="1" applyBorder="1" applyAlignment="1">
      <alignment horizontal="left" vertical="center"/>
    </xf>
    <xf numFmtId="49" fontId="55" fillId="6" borderId="52" xfId="3" applyNumberFormat="1" applyFont="1" applyFill="1" applyBorder="1" applyAlignment="1">
      <alignment horizontal="left" vertical="center" wrapText="1"/>
    </xf>
    <xf numFmtId="49" fontId="55" fillId="6" borderId="48" xfId="3" applyNumberFormat="1" applyFont="1" applyFill="1" applyBorder="1" applyAlignment="1">
      <alignment horizontal="left" vertical="center" wrapText="1"/>
    </xf>
    <xf numFmtId="0" fontId="54" fillId="9" borderId="73" xfId="1" applyFont="1" applyFill="1" applyBorder="1" applyAlignment="1">
      <alignment horizontal="left" vertical="center"/>
    </xf>
    <xf numFmtId="0" fontId="54" fillId="9" borderId="76" xfId="1" applyFont="1" applyFill="1" applyBorder="1" applyAlignment="1">
      <alignment horizontal="left" vertical="center"/>
    </xf>
    <xf numFmtId="0" fontId="54" fillId="9" borderId="105" xfId="1" applyFont="1" applyFill="1" applyBorder="1" applyAlignment="1">
      <alignment horizontal="left" vertical="center"/>
    </xf>
    <xf numFmtId="2" fontId="48" fillId="2" borderId="102" xfId="0" applyNumberFormat="1" applyFont="1" applyFill="1" applyBorder="1" applyAlignment="1">
      <alignment horizontal="left" vertical="center" wrapText="1"/>
    </xf>
    <xf numFmtId="2" fontId="48" fillId="2" borderId="101" xfId="0" applyNumberFormat="1" applyFont="1" applyFill="1" applyBorder="1" applyAlignment="1">
      <alignment horizontal="left" vertical="center" wrapText="1"/>
    </xf>
    <xf numFmtId="2" fontId="48" fillId="2" borderId="48" xfId="0" applyNumberFormat="1" applyFont="1" applyFill="1" applyBorder="1" applyAlignment="1">
      <alignment horizontal="left" vertical="center" wrapText="1"/>
    </xf>
    <xf numFmtId="0" fontId="41" fillId="10" borderId="76" xfId="0" applyFont="1" applyFill="1" applyBorder="1" applyAlignment="1">
      <alignment horizontal="left" vertical="center" wrapText="1"/>
    </xf>
    <xf numFmtId="0" fontId="41" fillId="10" borderId="74" xfId="0" applyFont="1" applyFill="1" applyBorder="1" applyAlignment="1">
      <alignment horizontal="left" vertical="center" wrapText="1"/>
    </xf>
    <xf numFmtId="49" fontId="26" fillId="11" borderId="107" xfId="3" applyNumberFormat="1" applyFont="1" applyFill="1" applyBorder="1" applyAlignment="1">
      <alignment horizontal="left" vertical="center" wrapText="1"/>
    </xf>
    <xf numFmtId="49" fontId="26" fillId="11" borderId="108" xfId="3" applyNumberFormat="1" applyFont="1" applyFill="1" applyBorder="1" applyAlignment="1">
      <alignment horizontal="left" vertical="center" wrapText="1"/>
    </xf>
    <xf numFmtId="49" fontId="26" fillId="11" borderId="51" xfId="3" applyNumberFormat="1" applyFont="1" applyFill="1" applyBorder="1" applyAlignment="1">
      <alignment horizontal="left" vertical="center" wrapText="1"/>
    </xf>
    <xf numFmtId="49" fontId="26" fillId="11" borderId="106" xfId="3" applyNumberFormat="1" applyFont="1" applyFill="1" applyBorder="1" applyAlignment="1">
      <alignment horizontal="left" vertical="center" wrapText="1"/>
    </xf>
    <xf numFmtId="49" fontId="27" fillId="7" borderId="109" xfId="3" applyNumberFormat="1" applyFont="1" applyFill="1" applyBorder="1" applyAlignment="1">
      <alignment horizontal="left" vertical="center" wrapText="1"/>
    </xf>
    <xf numFmtId="49" fontId="27" fillId="7" borderId="110" xfId="3" applyNumberFormat="1" applyFont="1" applyFill="1" applyBorder="1" applyAlignment="1">
      <alignment horizontal="left" vertical="center" wrapText="1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31" workbookViewId="0">
      <selection activeCell="A42" sqref="A42:B42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</cols>
  <sheetData>
    <row r="1" spans="1:5" s="1" customFormat="1" ht="21" customHeight="1" x14ac:dyDescent="0.25">
      <c r="A1" s="5" t="s">
        <v>22</v>
      </c>
      <c r="B1" s="6"/>
      <c r="C1" s="6"/>
      <c r="D1" s="6"/>
      <c r="E1" s="7"/>
    </row>
    <row r="2" spans="1:5" ht="15.75" customHeight="1" x14ac:dyDescent="0.25">
      <c r="A2" s="8"/>
    </row>
    <row r="3" spans="1:5" ht="15.75" customHeight="1" x14ac:dyDescent="0.25">
      <c r="A3" s="261" t="s">
        <v>23</v>
      </c>
      <c r="B3" s="261"/>
      <c r="C3" s="261"/>
      <c r="D3" s="261"/>
    </row>
    <row r="4" spans="1:5" ht="15.75" customHeight="1" x14ac:dyDescent="0.25">
      <c r="A4" s="9" t="s">
        <v>70</v>
      </c>
      <c r="E4" s="4">
        <v>85000000</v>
      </c>
    </row>
    <row r="5" spans="1:5" s="3" customFormat="1" ht="15.75" customHeight="1" x14ac:dyDescent="0.25">
      <c r="A5" s="125" t="s">
        <v>122</v>
      </c>
      <c r="B5" s="126"/>
      <c r="C5" s="126"/>
      <c r="D5" s="126"/>
      <c r="E5" s="127">
        <v>390000</v>
      </c>
    </row>
    <row r="6" spans="1:5" s="3" customFormat="1" ht="15.75" customHeight="1" x14ac:dyDescent="0.25">
      <c r="A6" s="125" t="s">
        <v>146</v>
      </c>
      <c r="B6" s="126"/>
      <c r="C6" s="126"/>
      <c r="D6" s="126"/>
      <c r="E6" s="127">
        <f>SUM(E8:E9)</f>
        <v>151400</v>
      </c>
    </row>
    <row r="7" spans="1:5" ht="15.75" customHeight="1" x14ac:dyDescent="0.25">
      <c r="A7" s="258" t="s">
        <v>119</v>
      </c>
      <c r="B7" s="258"/>
      <c r="C7" s="258"/>
      <c r="D7" s="258"/>
      <c r="E7" s="128"/>
    </row>
    <row r="8" spans="1:5" ht="15.75" customHeight="1" x14ac:dyDescent="0.25">
      <c r="A8" s="259" t="s">
        <v>120</v>
      </c>
      <c r="B8" s="259"/>
      <c r="C8" s="259"/>
      <c r="D8" s="259"/>
      <c r="E8" s="128">
        <v>101400</v>
      </c>
    </row>
    <row r="9" spans="1:5" ht="15.75" customHeight="1" thickBot="1" x14ac:dyDescent="0.3">
      <c r="A9" s="129" t="s">
        <v>121</v>
      </c>
      <c r="B9" s="130"/>
      <c r="C9" s="130"/>
      <c r="D9" s="131"/>
      <c r="E9" s="128">
        <v>50000</v>
      </c>
    </row>
    <row r="10" spans="1:5" ht="15.75" customHeight="1" x14ac:dyDescent="0.25">
      <c r="A10" s="260" t="s">
        <v>24</v>
      </c>
      <c r="B10" s="260"/>
      <c r="C10" s="260"/>
      <c r="D10" s="260"/>
      <c r="E10" s="132">
        <f>SUM(E4:E6)</f>
        <v>85541400</v>
      </c>
    </row>
    <row r="11" spans="1:5" ht="15.75" customHeight="1" x14ac:dyDescent="0.25">
      <c r="A11" s="10"/>
      <c r="E11" s="128"/>
    </row>
    <row r="12" spans="1:5" ht="15.75" customHeight="1" x14ac:dyDescent="0.25">
      <c r="A12" s="261" t="s">
        <v>25</v>
      </c>
      <c r="B12" s="261"/>
      <c r="C12" s="261"/>
      <c r="D12" s="261"/>
      <c r="E12" s="59"/>
    </row>
    <row r="13" spans="1:5" ht="15.75" customHeight="1" x14ac:dyDescent="0.25">
      <c r="A13" s="9" t="s">
        <v>70</v>
      </c>
      <c r="E13" s="4">
        <v>96000000</v>
      </c>
    </row>
    <row r="14" spans="1:5" s="3" customFormat="1" ht="15.75" customHeight="1" x14ac:dyDescent="0.25">
      <c r="A14" s="125" t="s">
        <v>122</v>
      </c>
      <c r="B14" s="126"/>
      <c r="C14" s="126"/>
      <c r="D14" s="126"/>
      <c r="E14" s="127">
        <v>390000</v>
      </c>
    </row>
    <row r="15" spans="1:5" s="3" customFormat="1" ht="15.75" customHeight="1" x14ac:dyDescent="0.25">
      <c r="A15" s="125" t="s">
        <v>146</v>
      </c>
      <c r="B15" s="126"/>
      <c r="C15" s="126"/>
      <c r="D15" s="126"/>
      <c r="E15" s="127">
        <f>SUM(E17:E18)</f>
        <v>151400</v>
      </c>
    </row>
    <row r="16" spans="1:5" ht="15.75" customHeight="1" x14ac:dyDescent="0.25">
      <c r="A16" s="258" t="s">
        <v>119</v>
      </c>
      <c r="B16" s="258"/>
      <c r="C16" s="258"/>
      <c r="D16" s="258"/>
      <c r="E16" s="128"/>
    </row>
    <row r="17" spans="1:5" ht="15.75" customHeight="1" x14ac:dyDescent="0.25">
      <c r="A17" s="259" t="s">
        <v>120</v>
      </c>
      <c r="B17" s="259"/>
      <c r="C17" s="259"/>
      <c r="D17" s="259"/>
      <c r="E17" s="128">
        <v>101400</v>
      </c>
    </row>
    <row r="18" spans="1:5" ht="15.75" customHeight="1" thickBot="1" x14ac:dyDescent="0.3">
      <c r="A18" s="129" t="s">
        <v>121</v>
      </c>
      <c r="B18" s="130"/>
      <c r="C18" s="130"/>
      <c r="D18" s="131"/>
      <c r="E18" s="128">
        <v>50000</v>
      </c>
    </row>
    <row r="19" spans="1:5" ht="15.75" customHeight="1" x14ac:dyDescent="0.25">
      <c r="A19" s="260" t="s">
        <v>26</v>
      </c>
      <c r="B19" s="260"/>
      <c r="C19" s="260"/>
      <c r="D19" s="260"/>
      <c r="E19" s="82">
        <f>SUM(E13:E15)</f>
        <v>96541400</v>
      </c>
    </row>
    <row r="20" spans="1:5" ht="15.75" customHeight="1" x14ac:dyDescent="0.25">
      <c r="A20" s="10"/>
      <c r="E20" s="62"/>
    </row>
    <row r="21" spans="1:5" ht="15.75" customHeight="1" x14ac:dyDescent="0.25">
      <c r="A21" s="261" t="s">
        <v>27</v>
      </c>
      <c r="B21" s="261"/>
      <c r="C21" s="261"/>
      <c r="D21" s="261"/>
      <c r="E21" s="60"/>
    </row>
    <row r="22" spans="1:5" ht="15.75" customHeight="1" x14ac:dyDescent="0.25">
      <c r="A22" s="254" t="s">
        <v>71</v>
      </c>
      <c r="B22" s="254"/>
      <c r="C22" s="254"/>
      <c r="D22" s="254"/>
      <c r="E22" s="81">
        <v>12601698.970000001</v>
      </c>
    </row>
    <row r="23" spans="1:5" ht="15.75" customHeight="1" thickBot="1" x14ac:dyDescent="0.3">
      <c r="A23" s="254" t="s">
        <v>72</v>
      </c>
      <c r="B23" s="254"/>
      <c r="C23" s="254"/>
      <c r="D23" s="254"/>
      <c r="E23" s="62">
        <v>-1601698.97</v>
      </c>
    </row>
    <row r="24" spans="1:5" ht="15.75" customHeight="1" x14ac:dyDescent="0.25">
      <c r="A24" s="255" t="s">
        <v>28</v>
      </c>
      <c r="B24" s="255"/>
      <c r="C24" s="255"/>
      <c r="D24" s="255"/>
      <c r="E24" s="82">
        <f>SUM(E22:E23)</f>
        <v>11000000</v>
      </c>
    </row>
    <row r="25" spans="1:5" ht="15.75" customHeight="1" x14ac:dyDescent="0.25"/>
    <row r="26" spans="1:5" ht="15.75" customHeight="1" thickBot="1" x14ac:dyDescent="0.3">
      <c r="A26" s="5" t="s">
        <v>29</v>
      </c>
      <c r="B26" s="6"/>
      <c r="C26" s="6"/>
      <c r="D26" s="6"/>
      <c r="E26" s="7"/>
    </row>
    <row r="27" spans="1:5" ht="15.75" customHeight="1" thickBot="1" x14ac:dyDescent="0.3">
      <c r="A27" s="256" t="s">
        <v>30</v>
      </c>
      <c r="B27" s="256"/>
      <c r="C27" s="61" t="s">
        <v>73</v>
      </c>
      <c r="D27" s="61" t="s">
        <v>123</v>
      </c>
      <c r="E27" s="147" t="s">
        <v>124</v>
      </c>
    </row>
    <row r="28" spans="1:5" ht="15.75" customHeight="1" x14ac:dyDescent="0.25">
      <c r="A28" s="257" t="s">
        <v>74</v>
      </c>
      <c r="B28" s="257"/>
      <c r="C28" s="133">
        <f>SUM(E4)</f>
        <v>85000000</v>
      </c>
      <c r="D28" s="133">
        <f>SUM(E5+E6)</f>
        <v>541400</v>
      </c>
      <c r="E28" s="134">
        <f>SUM(C28+D28)</f>
        <v>85541400</v>
      </c>
    </row>
    <row r="29" spans="1:5" ht="15.75" customHeight="1" thickBot="1" x14ac:dyDescent="0.3">
      <c r="A29" s="251" t="s">
        <v>75</v>
      </c>
      <c r="B29" s="251"/>
      <c r="C29" s="135">
        <f>SUM(E13)</f>
        <v>96000000</v>
      </c>
      <c r="D29" s="135">
        <f>SUM(E14+E15)</f>
        <v>541400</v>
      </c>
      <c r="E29" s="134">
        <f>SUM(C29+D29)</f>
        <v>96541400</v>
      </c>
    </row>
    <row r="30" spans="1:5" ht="15.75" customHeight="1" thickBot="1" x14ac:dyDescent="0.3">
      <c r="A30" s="252" t="s">
        <v>31</v>
      </c>
      <c r="B30" s="252"/>
      <c r="C30" s="136">
        <f>SUM(C28-C29)</f>
        <v>-11000000</v>
      </c>
      <c r="D30" s="136">
        <f t="shared" ref="D30:E30" si="0">SUM(D28-D29)</f>
        <v>0</v>
      </c>
      <c r="E30" s="137">
        <f t="shared" si="0"/>
        <v>-11000000</v>
      </c>
    </row>
    <row r="31" spans="1:5" ht="7.9" customHeight="1" thickBot="1" x14ac:dyDescent="0.3">
      <c r="A31" s="11"/>
      <c r="B31" s="11"/>
      <c r="C31" s="11"/>
      <c r="D31" s="138"/>
      <c r="E31" s="12"/>
    </row>
    <row r="32" spans="1:5" ht="15.75" customHeight="1" thickBot="1" x14ac:dyDescent="0.3">
      <c r="A32" s="253" t="s">
        <v>32</v>
      </c>
      <c r="B32" s="253"/>
      <c r="C32" s="61" t="s">
        <v>73</v>
      </c>
      <c r="D32" s="61" t="s">
        <v>123</v>
      </c>
      <c r="E32" s="147" t="s">
        <v>124</v>
      </c>
    </row>
    <row r="33" spans="1:5" ht="25.5" customHeight="1" x14ac:dyDescent="0.25">
      <c r="A33" s="13" t="s">
        <v>33</v>
      </c>
      <c r="B33" s="14" t="s">
        <v>34</v>
      </c>
      <c r="C33" s="35">
        <f>SUM(E22)</f>
        <v>12601698.970000001</v>
      </c>
      <c r="D33" s="15">
        <v>0</v>
      </c>
      <c r="E33" s="134">
        <f>SUM(C33+D33)</f>
        <v>12601698.970000001</v>
      </c>
    </row>
    <row r="34" spans="1:5" ht="25.5" customHeight="1" x14ac:dyDescent="0.25">
      <c r="A34" s="13" t="s">
        <v>57</v>
      </c>
      <c r="B34" s="14" t="s">
        <v>43</v>
      </c>
      <c r="C34" s="15">
        <v>0</v>
      </c>
      <c r="D34" s="15">
        <v>0</v>
      </c>
      <c r="E34" s="134">
        <f>SUM(C34+D34)</f>
        <v>0</v>
      </c>
    </row>
    <row r="35" spans="1:5" ht="25.5" customHeight="1" x14ac:dyDescent="0.25">
      <c r="A35" s="13" t="s">
        <v>35</v>
      </c>
      <c r="B35" s="14" t="s">
        <v>36</v>
      </c>
      <c r="C35" s="139">
        <f>SUM(E23)</f>
        <v>-1601698.97</v>
      </c>
      <c r="D35" s="140">
        <v>0</v>
      </c>
      <c r="E35" s="134">
        <f>SUM(C35+D35)</f>
        <v>-1601698.97</v>
      </c>
    </row>
    <row r="36" spans="1:5" ht="15.75" customHeight="1" thickBot="1" x14ac:dyDescent="0.3">
      <c r="A36" s="16" t="s">
        <v>37</v>
      </c>
      <c r="B36" s="17" t="s">
        <v>38</v>
      </c>
      <c r="C36" s="18">
        <v>0</v>
      </c>
      <c r="D36" s="18">
        <v>0</v>
      </c>
      <c r="E36" s="134">
        <f>SUM(C36+D36)</f>
        <v>0</v>
      </c>
    </row>
    <row r="37" spans="1:5" ht="15.75" customHeight="1" thickBot="1" x14ac:dyDescent="0.3">
      <c r="A37" s="253" t="s">
        <v>39</v>
      </c>
      <c r="B37" s="253"/>
      <c r="C37" s="136">
        <f>SUM(C33:C36)</f>
        <v>11000000</v>
      </c>
      <c r="D37" s="136">
        <f t="shared" ref="D37:E37" si="1">SUM(D33:D36)</f>
        <v>0</v>
      </c>
      <c r="E37" s="137">
        <f t="shared" si="1"/>
        <v>11000000</v>
      </c>
    </row>
    <row r="38" spans="1:5" ht="7.9" customHeight="1" thickBot="1" x14ac:dyDescent="0.3">
      <c r="A38" s="19"/>
      <c r="B38" s="19"/>
      <c r="C38" s="20"/>
      <c r="D38" s="20"/>
      <c r="E38" s="21"/>
    </row>
    <row r="39" spans="1:5" ht="15.75" customHeight="1" thickBot="1" x14ac:dyDescent="0.3">
      <c r="A39" s="253" t="s">
        <v>40</v>
      </c>
      <c r="B39" s="253"/>
      <c r="C39" s="61" t="s">
        <v>73</v>
      </c>
      <c r="D39" s="61" t="s">
        <v>123</v>
      </c>
      <c r="E39" s="147" t="s">
        <v>124</v>
      </c>
    </row>
    <row r="40" spans="1:5" ht="15.75" customHeight="1" x14ac:dyDescent="0.25">
      <c r="A40" s="247" t="s">
        <v>41</v>
      </c>
      <c r="B40" s="247"/>
      <c r="C40" s="141">
        <f>SUM(C28+C33+C34)</f>
        <v>97601698.969999999</v>
      </c>
      <c r="D40" s="141">
        <f t="shared" ref="D40:E40" si="2">SUM(D28+D33+D34)</f>
        <v>541400</v>
      </c>
      <c r="E40" s="142">
        <f t="shared" si="2"/>
        <v>98143098.969999999</v>
      </c>
    </row>
    <row r="41" spans="1:5" ht="15.75" customHeight="1" thickBot="1" x14ac:dyDescent="0.3">
      <c r="A41" s="248" t="s">
        <v>42</v>
      </c>
      <c r="B41" s="248"/>
      <c r="C41" s="143">
        <f>SUM(C29-C35)</f>
        <v>97601698.969999999</v>
      </c>
      <c r="D41" s="143">
        <f t="shared" ref="D41:E41" si="3">SUM(D29-D35)</f>
        <v>541400</v>
      </c>
      <c r="E41" s="144">
        <f t="shared" si="3"/>
        <v>98143098.969999999</v>
      </c>
    </row>
    <row r="42" spans="1:5" ht="15.75" customHeight="1" thickBot="1" x14ac:dyDescent="0.3">
      <c r="A42" s="249" t="s">
        <v>20</v>
      </c>
      <c r="B42" s="250"/>
      <c r="C42" s="145">
        <f>SUM(C40-C41)</f>
        <v>0</v>
      </c>
      <c r="D42" s="145">
        <f t="shared" ref="D42:E42" si="4">SUM(D40-D41)</f>
        <v>0</v>
      </c>
      <c r="E42" s="146">
        <f t="shared" si="4"/>
        <v>0</v>
      </c>
    </row>
  </sheetData>
  <mergeCells count="22">
    <mergeCell ref="A3:D3"/>
    <mergeCell ref="A7:D7"/>
    <mergeCell ref="A8:D8"/>
    <mergeCell ref="A10:D10"/>
    <mergeCell ref="A12:D12"/>
    <mergeCell ref="A23:D23"/>
    <mergeCell ref="A24:D24"/>
    <mergeCell ref="A27:B27"/>
    <mergeCell ref="A28:B28"/>
    <mergeCell ref="A16:D16"/>
    <mergeCell ref="A17:D17"/>
    <mergeCell ref="A19:D19"/>
    <mergeCell ref="A21:D21"/>
    <mergeCell ref="A22:D22"/>
    <mergeCell ref="A40:B40"/>
    <mergeCell ref="A41:B41"/>
    <mergeCell ref="A42:B42"/>
    <mergeCell ref="A29:B29"/>
    <mergeCell ref="A30:B30"/>
    <mergeCell ref="A32:B32"/>
    <mergeCell ref="A37:B37"/>
    <mergeCell ref="A39:B39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N25" sqref="N25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0" t="s">
        <v>114</v>
      </c>
      <c r="B1" s="101"/>
      <c r="C1" s="101"/>
      <c r="D1" s="101"/>
      <c r="E1" s="102"/>
      <c r="F1" s="102"/>
      <c r="G1" s="103"/>
      <c r="H1" s="103"/>
      <c r="I1" s="103"/>
      <c r="J1" s="103"/>
      <c r="K1" s="103"/>
      <c r="L1" s="104"/>
      <c r="M1" s="104"/>
      <c r="N1" s="105"/>
    </row>
    <row r="2" spans="1:14" s="3" customFormat="1" ht="3" customHeight="1" x14ac:dyDescent="0.25">
      <c r="A2" s="100"/>
      <c r="B2" s="101"/>
      <c r="C2" s="101"/>
      <c r="D2" s="101"/>
      <c r="E2" s="102"/>
      <c r="F2" s="102"/>
      <c r="G2" s="103"/>
      <c r="H2" s="103"/>
      <c r="I2" s="103"/>
      <c r="J2" s="103"/>
      <c r="K2" s="103"/>
      <c r="L2" s="104"/>
      <c r="M2" s="104"/>
      <c r="N2" s="105"/>
    </row>
    <row r="3" spans="1:14" ht="16.350000000000001" customHeight="1" thickBot="1" x14ac:dyDescent="0.3">
      <c r="A3" s="107" t="s">
        <v>136</v>
      </c>
      <c r="B3" s="108"/>
      <c r="C3" s="108"/>
      <c r="D3" s="108"/>
      <c r="E3" s="108"/>
      <c r="F3" s="108"/>
      <c r="G3" s="109"/>
      <c r="H3" s="109"/>
      <c r="I3" s="109"/>
      <c r="J3" s="109"/>
      <c r="K3" s="109"/>
      <c r="L3" s="110"/>
      <c r="M3" s="110"/>
      <c r="N3" s="111"/>
    </row>
    <row r="4" spans="1:14" s="106" customFormat="1" ht="15.75" customHeight="1" thickBot="1" x14ac:dyDescent="0.3">
      <c r="A4" s="223" t="s">
        <v>97</v>
      </c>
      <c r="B4" s="224" t="s">
        <v>98</v>
      </c>
      <c r="C4" s="224" t="s">
        <v>99</v>
      </c>
      <c r="D4" s="224" t="s">
        <v>100</v>
      </c>
      <c r="E4" s="224" t="s">
        <v>101</v>
      </c>
      <c r="F4" s="225" t="s">
        <v>102</v>
      </c>
      <c r="G4" s="226" t="s">
        <v>103</v>
      </c>
      <c r="H4" s="226" t="s">
        <v>104</v>
      </c>
      <c r="I4" s="226" t="s">
        <v>105</v>
      </c>
      <c r="J4" s="226" t="s">
        <v>106</v>
      </c>
      <c r="K4" s="226" t="s">
        <v>107</v>
      </c>
      <c r="L4" s="227" t="s">
        <v>108</v>
      </c>
      <c r="M4" s="227" t="s">
        <v>109</v>
      </c>
      <c r="N4" s="228" t="s">
        <v>110</v>
      </c>
    </row>
    <row r="5" spans="1:14" ht="15" customHeight="1" x14ac:dyDescent="0.25">
      <c r="A5" s="112" t="s">
        <v>111</v>
      </c>
      <c r="B5" s="113" t="s">
        <v>111</v>
      </c>
      <c r="C5" s="114"/>
      <c r="D5" s="114">
        <v>231</v>
      </c>
      <c r="E5" s="114"/>
      <c r="F5" s="115" t="s">
        <v>115</v>
      </c>
      <c r="G5" s="116" t="s">
        <v>130</v>
      </c>
      <c r="H5" s="116" t="s">
        <v>112</v>
      </c>
      <c r="I5" s="116" t="s">
        <v>131</v>
      </c>
      <c r="J5" s="116" t="s">
        <v>112</v>
      </c>
      <c r="K5" s="116" t="s">
        <v>116</v>
      </c>
      <c r="L5" s="117">
        <v>30000</v>
      </c>
      <c r="M5" s="117">
        <v>0</v>
      </c>
      <c r="N5" s="118" t="s">
        <v>137</v>
      </c>
    </row>
    <row r="6" spans="1:14" s="3" customFormat="1" ht="15" customHeight="1" thickBot="1" x14ac:dyDescent="0.3">
      <c r="A6" s="119" t="s">
        <v>111</v>
      </c>
      <c r="B6" s="120" t="s">
        <v>111</v>
      </c>
      <c r="C6" s="121"/>
      <c r="D6" s="121">
        <v>231</v>
      </c>
      <c r="E6" s="114"/>
      <c r="F6" s="122" t="s">
        <v>134</v>
      </c>
      <c r="G6" s="116" t="s">
        <v>21</v>
      </c>
      <c r="H6" s="123" t="s">
        <v>112</v>
      </c>
      <c r="I6" s="123" t="s">
        <v>131</v>
      </c>
      <c r="J6" s="123" t="s">
        <v>112</v>
      </c>
      <c r="K6" s="123" t="s">
        <v>131</v>
      </c>
      <c r="L6" s="124">
        <v>0</v>
      </c>
      <c r="M6" s="117">
        <v>30000</v>
      </c>
      <c r="N6" s="118" t="s">
        <v>135</v>
      </c>
    </row>
    <row r="7" spans="1:14" s="99" customFormat="1" ht="14.1" customHeight="1" thickBot="1" x14ac:dyDescent="0.25">
      <c r="A7" s="262" t="s">
        <v>113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21">
        <f>SUM(L3:L6)</f>
        <v>30000</v>
      </c>
      <c r="M7" s="221">
        <f>SUM(M3:M6)</f>
        <v>30000</v>
      </c>
      <c r="N7" s="222"/>
    </row>
    <row r="8" spans="1:14" ht="4.1500000000000004" customHeight="1" x14ac:dyDescent="0.25">
      <c r="A8" s="102"/>
      <c r="B8" s="102"/>
      <c r="C8" s="102"/>
      <c r="D8" s="102"/>
      <c r="E8" s="102"/>
      <c r="F8" s="102"/>
      <c r="G8" s="103"/>
      <c r="H8" s="103"/>
      <c r="I8" s="103"/>
      <c r="J8" s="103"/>
      <c r="K8" s="103"/>
      <c r="L8" s="104"/>
      <c r="M8" s="104"/>
      <c r="N8" s="105"/>
    </row>
    <row r="9" spans="1:14" s="3" customFormat="1" ht="16.350000000000001" customHeight="1" thickBot="1" x14ac:dyDescent="0.3">
      <c r="A9" s="107" t="s">
        <v>138</v>
      </c>
      <c r="B9" s="108"/>
      <c r="C9" s="108"/>
      <c r="D9" s="108"/>
      <c r="E9" s="108"/>
      <c r="F9" s="108"/>
      <c r="G9" s="109"/>
      <c r="H9" s="109"/>
      <c r="I9" s="109"/>
      <c r="J9" s="109"/>
      <c r="K9" s="109"/>
      <c r="L9" s="110"/>
      <c r="M9" s="110"/>
      <c r="N9" s="111"/>
    </row>
    <row r="10" spans="1:14" s="106" customFormat="1" ht="15.75" customHeight="1" thickBot="1" x14ac:dyDescent="0.3">
      <c r="A10" s="223" t="s">
        <v>97</v>
      </c>
      <c r="B10" s="224" t="s">
        <v>98</v>
      </c>
      <c r="C10" s="224" t="s">
        <v>99</v>
      </c>
      <c r="D10" s="224" t="s">
        <v>100</v>
      </c>
      <c r="E10" s="224" t="s">
        <v>101</v>
      </c>
      <c r="F10" s="225" t="s">
        <v>102</v>
      </c>
      <c r="G10" s="226" t="s">
        <v>103</v>
      </c>
      <c r="H10" s="226" t="s">
        <v>104</v>
      </c>
      <c r="I10" s="226" t="s">
        <v>105</v>
      </c>
      <c r="J10" s="226" t="s">
        <v>106</v>
      </c>
      <c r="K10" s="226" t="s">
        <v>107</v>
      </c>
      <c r="L10" s="227" t="s">
        <v>108</v>
      </c>
      <c r="M10" s="227" t="s">
        <v>109</v>
      </c>
      <c r="N10" s="228" t="s">
        <v>110</v>
      </c>
    </row>
    <row r="11" spans="1:14" s="3" customFormat="1" ht="16.350000000000001" customHeight="1" x14ac:dyDescent="0.25">
      <c r="A11" s="112" t="s">
        <v>111</v>
      </c>
      <c r="B11" s="113" t="s">
        <v>111</v>
      </c>
      <c r="C11" s="114"/>
      <c r="D11" s="114">
        <v>231</v>
      </c>
      <c r="E11" s="114"/>
      <c r="F11" s="115" t="s">
        <v>115</v>
      </c>
      <c r="G11" s="116" t="s">
        <v>130</v>
      </c>
      <c r="H11" s="116" t="s">
        <v>112</v>
      </c>
      <c r="I11" s="116" t="s">
        <v>132</v>
      </c>
      <c r="J11" s="116" t="s">
        <v>112</v>
      </c>
      <c r="K11" s="116" t="s">
        <v>116</v>
      </c>
      <c r="L11" s="117">
        <v>71400</v>
      </c>
      <c r="M11" s="117">
        <v>0</v>
      </c>
      <c r="N11" s="118" t="s">
        <v>133</v>
      </c>
    </row>
    <row r="12" spans="1:14" s="3" customFormat="1" ht="16.350000000000001" customHeight="1" thickBot="1" x14ac:dyDescent="0.3">
      <c r="A12" s="119" t="s">
        <v>111</v>
      </c>
      <c r="B12" s="120" t="s">
        <v>111</v>
      </c>
      <c r="C12" s="121"/>
      <c r="D12" s="121">
        <v>231</v>
      </c>
      <c r="E12" s="114"/>
      <c r="F12" s="122" t="s">
        <v>117</v>
      </c>
      <c r="G12" s="116" t="s">
        <v>21</v>
      </c>
      <c r="H12" s="123" t="s">
        <v>112</v>
      </c>
      <c r="I12" s="123" t="s">
        <v>132</v>
      </c>
      <c r="J12" s="123" t="s">
        <v>112</v>
      </c>
      <c r="K12" s="123" t="s">
        <v>132</v>
      </c>
      <c r="L12" s="124">
        <v>0</v>
      </c>
      <c r="M12" s="117">
        <v>71400</v>
      </c>
      <c r="N12" s="118" t="s">
        <v>118</v>
      </c>
    </row>
    <row r="13" spans="1:14" s="99" customFormat="1" ht="14.1" customHeight="1" thickBot="1" x14ac:dyDescent="0.25">
      <c r="A13" s="262" t="s">
        <v>113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21">
        <f>SUM(L9:L12)</f>
        <v>71400</v>
      </c>
      <c r="M13" s="221">
        <f>SUM(M9:M12)</f>
        <v>71400</v>
      </c>
      <c r="N13" s="222"/>
    </row>
    <row r="15" spans="1:14" s="3" customFormat="1" ht="19.899999999999999" customHeight="1" thickBot="1" x14ac:dyDescent="0.3">
      <c r="A15" s="100" t="s">
        <v>139</v>
      </c>
      <c r="B15" s="101"/>
      <c r="C15" s="101"/>
      <c r="D15" s="101"/>
      <c r="E15" s="102"/>
      <c r="F15" s="102"/>
      <c r="G15" s="103"/>
      <c r="H15" s="103"/>
      <c r="I15" s="103"/>
      <c r="J15" s="103"/>
      <c r="K15" s="103"/>
      <c r="L15" s="104"/>
      <c r="M15" s="104"/>
      <c r="N15" s="105"/>
    </row>
    <row r="16" spans="1:14" s="106" customFormat="1" ht="15.75" customHeight="1" thickBot="1" x14ac:dyDescent="0.3">
      <c r="A16" s="223" t="s">
        <v>97</v>
      </c>
      <c r="B16" s="224" t="s">
        <v>98</v>
      </c>
      <c r="C16" s="224" t="s">
        <v>99</v>
      </c>
      <c r="D16" s="224" t="s">
        <v>100</v>
      </c>
      <c r="E16" s="224" t="s">
        <v>101</v>
      </c>
      <c r="F16" s="225" t="s">
        <v>102</v>
      </c>
      <c r="G16" s="226" t="s">
        <v>103</v>
      </c>
      <c r="H16" s="226" t="s">
        <v>104</v>
      </c>
      <c r="I16" s="226" t="s">
        <v>105</v>
      </c>
      <c r="J16" s="226" t="s">
        <v>106</v>
      </c>
      <c r="K16" s="226" t="s">
        <v>107</v>
      </c>
      <c r="L16" s="227" t="s">
        <v>108</v>
      </c>
      <c r="M16" s="227" t="s">
        <v>109</v>
      </c>
      <c r="N16" s="228" t="s">
        <v>110</v>
      </c>
    </row>
    <row r="17" spans="1:14" s="3" customFormat="1" ht="16.350000000000001" customHeight="1" x14ac:dyDescent="0.25">
      <c r="A17" s="112" t="s">
        <v>111</v>
      </c>
      <c r="B17" s="113" t="s">
        <v>111</v>
      </c>
      <c r="C17" s="114"/>
      <c r="D17" s="114">
        <v>231</v>
      </c>
      <c r="E17" s="114"/>
      <c r="F17" s="115" t="s">
        <v>140</v>
      </c>
      <c r="G17" s="116" t="s">
        <v>141</v>
      </c>
      <c r="H17" s="116" t="s">
        <v>112</v>
      </c>
      <c r="I17" s="116" t="s">
        <v>112</v>
      </c>
      <c r="J17" s="116" t="s">
        <v>112</v>
      </c>
      <c r="K17" s="116" t="s">
        <v>116</v>
      </c>
      <c r="L17" s="117">
        <v>50000</v>
      </c>
      <c r="M17" s="117">
        <v>0</v>
      </c>
      <c r="N17" s="118" t="s">
        <v>144</v>
      </c>
    </row>
    <row r="18" spans="1:14" s="3" customFormat="1" ht="16.350000000000001" customHeight="1" thickBot="1" x14ac:dyDescent="0.3">
      <c r="A18" s="119" t="s">
        <v>111</v>
      </c>
      <c r="B18" s="120" t="s">
        <v>111</v>
      </c>
      <c r="C18" s="121"/>
      <c r="D18" s="121">
        <v>231</v>
      </c>
      <c r="E18" s="114"/>
      <c r="F18" s="122" t="s">
        <v>142</v>
      </c>
      <c r="G18" s="116" t="s">
        <v>143</v>
      </c>
      <c r="H18" s="123" t="s">
        <v>112</v>
      </c>
      <c r="I18" s="123" t="s">
        <v>112</v>
      </c>
      <c r="J18" s="123" t="s">
        <v>112</v>
      </c>
      <c r="K18" s="123" t="s">
        <v>112</v>
      </c>
      <c r="L18" s="124">
        <v>0</v>
      </c>
      <c r="M18" s="117">
        <v>50000</v>
      </c>
      <c r="N18" s="118" t="s">
        <v>145</v>
      </c>
    </row>
    <row r="19" spans="1:14" s="99" customFormat="1" ht="14.1" customHeight="1" thickBot="1" x14ac:dyDescent="0.25">
      <c r="A19" s="262" t="s">
        <v>113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21">
        <f>SUM(L15:L18)</f>
        <v>50000</v>
      </c>
      <c r="M19" s="221">
        <f>SUM(M15:M18)</f>
        <v>50000</v>
      </c>
      <c r="N19" s="222"/>
    </row>
    <row r="21" spans="1:14" x14ac:dyDescent="0.25">
      <c r="A21" s="244" t="s">
        <v>20</v>
      </c>
      <c r="B21" s="244"/>
      <c r="C21" s="244"/>
      <c r="D21" s="244"/>
      <c r="E21" s="245"/>
      <c r="F21" s="246"/>
      <c r="G21" s="1"/>
      <c r="H21" s="1"/>
      <c r="I21" s="1"/>
      <c r="J21" s="1"/>
      <c r="K21" s="1"/>
      <c r="L21" s="1"/>
      <c r="M21" s="1"/>
      <c r="N21" s="1"/>
    </row>
  </sheetData>
  <mergeCells count="3">
    <mergeCell ref="A7:K7"/>
    <mergeCell ref="A13:K13"/>
    <mergeCell ref="A19:K19"/>
  </mergeCells>
  <pageMargins left="0" right="0" top="0.98425196850393704" bottom="0.78740157480314965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"/>
  <sheetViews>
    <sheetView workbookViewId="0">
      <selection activeCell="K24" sqref="K24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</cols>
  <sheetData>
    <row r="1" spans="1:10" s="30" customFormat="1" ht="24.95" customHeight="1" x14ac:dyDescent="0.25">
      <c r="A1" s="148" t="s">
        <v>0</v>
      </c>
      <c r="B1" s="149"/>
      <c r="C1" s="150"/>
      <c r="D1" s="27"/>
      <c r="E1" s="28"/>
      <c r="F1" s="29"/>
      <c r="H1" s="151" t="s">
        <v>125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52" t="s">
        <v>126</v>
      </c>
    </row>
    <row r="3" spans="1:10" s="1" customFormat="1" ht="25.15" customHeight="1" thickBot="1" x14ac:dyDescent="0.3">
      <c r="A3" s="298" t="s">
        <v>3</v>
      </c>
      <c r="B3" s="299"/>
      <c r="C3" s="299"/>
      <c r="D3" s="300"/>
      <c r="E3" s="68" t="s">
        <v>68</v>
      </c>
      <c r="F3" s="68" t="s">
        <v>69</v>
      </c>
      <c r="G3" s="69" t="s">
        <v>76</v>
      </c>
      <c r="H3" s="197" t="s">
        <v>147</v>
      </c>
      <c r="I3" s="198" t="s">
        <v>128</v>
      </c>
      <c r="J3" s="199" t="s">
        <v>129</v>
      </c>
    </row>
    <row r="4" spans="1:10" s="23" customFormat="1" ht="16.5" customHeight="1" thickBot="1" x14ac:dyDescent="0.3">
      <c r="A4" s="281" t="s">
        <v>5</v>
      </c>
      <c r="B4" s="301"/>
      <c r="C4" s="301"/>
      <c r="D4" s="302"/>
      <c r="E4" s="156">
        <v>83000000</v>
      </c>
      <c r="F4" s="156">
        <v>82992544.439999998</v>
      </c>
      <c r="G4" s="47">
        <v>85000000</v>
      </c>
      <c r="H4" s="157">
        <v>151400</v>
      </c>
      <c r="I4" s="158">
        <f>SUM(390000+151400)</f>
        <v>541400</v>
      </c>
      <c r="J4" s="159">
        <f>SUM(G4+I4)</f>
        <v>85541400</v>
      </c>
    </row>
    <row r="5" spans="1:10" ht="15.75" thickBot="1" x14ac:dyDescent="0.3">
      <c r="E5" s="160"/>
      <c r="F5" s="160"/>
      <c r="G5" s="161"/>
    </row>
    <row r="6" spans="1:10" s="23" customFormat="1" ht="24.95" customHeight="1" x14ac:dyDescent="0.3">
      <c r="A6" s="162" t="s">
        <v>19</v>
      </c>
      <c r="B6" s="162"/>
      <c r="C6" s="162"/>
      <c r="D6" s="162"/>
      <c r="E6" s="162"/>
      <c r="F6" s="162"/>
      <c r="G6" s="162"/>
      <c r="H6" s="151" t="s">
        <v>125</v>
      </c>
      <c r="I6" s="163"/>
      <c r="J6" s="163"/>
    </row>
    <row r="7" spans="1:10" s="23" customFormat="1" ht="8.1" customHeight="1" thickBot="1" x14ac:dyDescent="0.35">
      <c r="A7" s="164"/>
      <c r="B7" s="164"/>
      <c r="C7" s="164"/>
      <c r="D7" s="164"/>
      <c r="E7" s="164"/>
      <c r="F7" s="164"/>
      <c r="G7" s="164"/>
      <c r="H7" s="152" t="s">
        <v>126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206" t="s">
        <v>76</v>
      </c>
      <c r="H8" s="214" t="s">
        <v>147</v>
      </c>
      <c r="I8" s="199" t="s">
        <v>128</v>
      </c>
      <c r="J8" s="199" t="s">
        <v>129</v>
      </c>
    </row>
    <row r="9" spans="1:10" s="30" customFormat="1" ht="42" customHeight="1" x14ac:dyDescent="0.25">
      <c r="A9" s="165" t="s">
        <v>4</v>
      </c>
      <c r="B9" s="166" t="s">
        <v>14</v>
      </c>
      <c r="C9" s="303" t="s">
        <v>127</v>
      </c>
      <c r="D9" s="304"/>
      <c r="E9" s="63">
        <v>10736851.5</v>
      </c>
      <c r="F9" s="63">
        <v>8641087.8699999992</v>
      </c>
      <c r="G9" s="207">
        <v>12601698.970000001</v>
      </c>
      <c r="H9" s="215">
        <v>0</v>
      </c>
      <c r="I9" s="211">
        <f>SUM(H9)</f>
        <v>0</v>
      </c>
      <c r="J9" s="167">
        <f>SUM(G9+I9)</f>
        <v>12601698.970000001</v>
      </c>
    </row>
    <row r="10" spans="1:10" s="30" customFormat="1" ht="15.95" customHeight="1" x14ac:dyDescent="0.25">
      <c r="A10" s="168" t="s">
        <v>4</v>
      </c>
      <c r="B10" s="169" t="s">
        <v>15</v>
      </c>
      <c r="C10" s="305" t="s">
        <v>43</v>
      </c>
      <c r="D10" s="306"/>
      <c r="E10" s="64">
        <v>0</v>
      </c>
      <c r="F10" s="65">
        <v>0</v>
      </c>
      <c r="G10" s="208">
        <v>0</v>
      </c>
      <c r="H10" s="216">
        <v>0</v>
      </c>
      <c r="I10" s="212">
        <f t="shared" ref="I10:I11" si="0">SUM(H10)</f>
        <v>0</v>
      </c>
      <c r="J10" s="170">
        <f t="shared" ref="J10:J11" si="1">SUM(G10+I10)</f>
        <v>0</v>
      </c>
    </row>
    <row r="11" spans="1:10" s="30" customFormat="1" ht="15.95" customHeight="1" thickBot="1" x14ac:dyDescent="0.3">
      <c r="A11" s="171" t="s">
        <v>4</v>
      </c>
      <c r="B11" s="172" t="s">
        <v>16</v>
      </c>
      <c r="C11" s="307" t="s">
        <v>44</v>
      </c>
      <c r="D11" s="308"/>
      <c r="E11" s="204">
        <v>0</v>
      </c>
      <c r="F11" s="205">
        <v>97389.56</v>
      </c>
      <c r="G11" s="209">
        <v>0</v>
      </c>
      <c r="H11" s="217">
        <v>0</v>
      </c>
      <c r="I11" s="213">
        <f t="shared" si="0"/>
        <v>0</v>
      </c>
      <c r="J11" s="173">
        <f t="shared" si="1"/>
        <v>0</v>
      </c>
    </row>
    <row r="12" spans="1:10" s="30" customFormat="1" ht="15.75" thickBot="1" x14ac:dyDescent="0.3">
      <c r="A12" s="295" t="s">
        <v>45</v>
      </c>
      <c r="B12" s="296"/>
      <c r="C12" s="296"/>
      <c r="D12" s="297"/>
      <c r="E12" s="174">
        <f>SUM(E9:E11)</f>
        <v>10736851.5</v>
      </c>
      <c r="F12" s="174">
        <f>SUM(F9:F11)</f>
        <v>8738477.4299999997</v>
      </c>
      <c r="G12" s="210">
        <f>SUM(G9:G11)</f>
        <v>12601698.970000001</v>
      </c>
      <c r="H12" s="218">
        <f t="shared" ref="H12:J12" si="2">SUM(H9:H11)</f>
        <v>0</v>
      </c>
      <c r="I12" s="175">
        <f t="shared" si="2"/>
        <v>0</v>
      </c>
      <c r="J12" s="175">
        <f t="shared" si="2"/>
        <v>12601698.970000001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76"/>
    </row>
    <row r="14" spans="1:10" s="30" customFormat="1" ht="18.75" customHeight="1" thickBot="1" x14ac:dyDescent="0.3">
      <c r="A14" s="272" t="s">
        <v>46</v>
      </c>
      <c r="B14" s="272"/>
      <c r="C14" s="272"/>
      <c r="D14" s="272"/>
      <c r="E14" s="34"/>
      <c r="I14" s="274">
        <f>SUM(J4+J12)</f>
        <v>98143098.969999999</v>
      </c>
      <c r="J14" s="275"/>
    </row>
    <row r="28" spans="1:10" ht="15.75" thickBot="1" x14ac:dyDescent="0.3"/>
    <row r="29" spans="1:10" ht="19.149999999999999" customHeight="1" x14ac:dyDescent="0.25">
      <c r="H29" s="151" t="s">
        <v>125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52" t="s">
        <v>126</v>
      </c>
      <c r="I30" s="30"/>
      <c r="J30" s="30"/>
    </row>
    <row r="31" spans="1:10" s="1" customFormat="1" ht="25.15" customHeight="1" thickBot="1" x14ac:dyDescent="0.3">
      <c r="A31" s="66" t="s">
        <v>50</v>
      </c>
      <c r="B31" s="284" t="s">
        <v>3</v>
      </c>
      <c r="C31" s="285"/>
      <c r="D31" s="67"/>
      <c r="E31" s="68" t="s">
        <v>68</v>
      </c>
      <c r="F31" s="68" t="s">
        <v>69</v>
      </c>
      <c r="G31" s="69" t="s">
        <v>76</v>
      </c>
      <c r="H31" s="153" t="s">
        <v>147</v>
      </c>
      <c r="I31" s="154" t="s">
        <v>128</v>
      </c>
      <c r="J31" s="155" t="s">
        <v>129</v>
      </c>
    </row>
    <row r="32" spans="1:10" ht="14.45" customHeight="1" x14ac:dyDescent="0.25">
      <c r="A32" s="236" t="s">
        <v>148</v>
      </c>
      <c r="B32" s="242" t="s">
        <v>150</v>
      </c>
      <c r="C32" s="241"/>
      <c r="D32" s="237"/>
      <c r="E32" s="238">
        <v>0</v>
      </c>
      <c r="F32" s="238">
        <v>0</v>
      </c>
      <c r="G32" s="239">
        <v>0</v>
      </c>
      <c r="H32" s="177">
        <v>50000</v>
      </c>
      <c r="I32" s="178">
        <f>SUM(50000)</f>
        <v>50000</v>
      </c>
      <c r="J32" s="240">
        <f>SUM(G32+I32)</f>
        <v>50000</v>
      </c>
    </row>
    <row r="33" spans="1:10" ht="14.45" customHeight="1" x14ac:dyDescent="0.25">
      <c r="A33" s="229" t="s">
        <v>51</v>
      </c>
      <c r="B33" s="288" t="s">
        <v>17</v>
      </c>
      <c r="C33" s="289"/>
      <c r="D33" s="230"/>
      <c r="E33" s="231">
        <v>5700000</v>
      </c>
      <c r="F33" s="231">
        <v>5497454.2000000002</v>
      </c>
      <c r="G33" s="232">
        <v>6000000</v>
      </c>
      <c r="H33" s="233">
        <v>0</v>
      </c>
      <c r="I33" s="234">
        <v>0</v>
      </c>
      <c r="J33" s="235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79">
        <v>30000</v>
      </c>
      <c r="I34" s="180">
        <f>SUM(30000)</f>
        <v>30000</v>
      </c>
      <c r="J34" s="181">
        <f t="shared" ref="J34:J37" si="3">SUM(G34+I34)</f>
        <v>8030000</v>
      </c>
    </row>
    <row r="35" spans="1:10" ht="14.45" customHeight="1" x14ac:dyDescent="0.25">
      <c r="A35" s="37" t="s">
        <v>52</v>
      </c>
      <c r="B35" s="286" t="s">
        <v>53</v>
      </c>
      <c r="C35" s="287"/>
      <c r="D35" s="40"/>
      <c r="E35" s="79">
        <v>53000000</v>
      </c>
      <c r="F35" s="79">
        <v>52498924.479999997</v>
      </c>
      <c r="G35" s="94">
        <v>50000000</v>
      </c>
      <c r="H35" s="179">
        <v>0</v>
      </c>
      <c r="I35" s="182">
        <f>SUM(192000)</f>
        <v>192000</v>
      </c>
      <c r="J35" s="181">
        <f t="shared" si="3"/>
        <v>50192000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79">
        <v>71400</v>
      </c>
      <c r="I36" s="180">
        <f>SUM(198000+71400)</f>
        <v>269400</v>
      </c>
      <c r="J36" s="181">
        <f t="shared" si="3"/>
        <v>10269400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83">
        <v>0</v>
      </c>
      <c r="I37" s="184">
        <v>0</v>
      </c>
      <c r="J37" s="185">
        <f t="shared" si="3"/>
        <v>22000000</v>
      </c>
    </row>
    <row r="38" spans="1:10" ht="16.5" customHeight="1" thickBot="1" x14ac:dyDescent="0.3">
      <c r="A38" s="281" t="s">
        <v>13</v>
      </c>
      <c r="B38" s="282"/>
      <c r="C38" s="282"/>
      <c r="D38" s="283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43">
        <f t="shared" ref="H38:J38" si="4">SUM(H32:H37)</f>
        <v>151400</v>
      </c>
      <c r="I38" s="186">
        <f>SUM(I32:I37)</f>
        <v>541400</v>
      </c>
      <c r="J38" s="186">
        <f t="shared" si="4"/>
        <v>96541400</v>
      </c>
    </row>
    <row r="39" spans="1:10" ht="15.95" customHeight="1" x14ac:dyDescent="0.25">
      <c r="A39" s="290" t="s">
        <v>63</v>
      </c>
      <c r="B39" s="290"/>
      <c r="C39" s="290"/>
      <c r="D39" s="290"/>
      <c r="E39" s="74">
        <v>74000000</v>
      </c>
      <c r="F39" s="74">
        <v>72928387.609999999</v>
      </c>
      <c r="G39" s="96">
        <v>72000000</v>
      </c>
      <c r="H39" s="187">
        <f>SUM(H38-H40)</f>
        <v>151400</v>
      </c>
      <c r="I39" s="187">
        <f>SUM(390000+151400)</f>
        <v>541400</v>
      </c>
      <c r="J39" s="187">
        <f>SUM(G39+I39)</f>
        <v>72541400</v>
      </c>
    </row>
    <row r="40" spans="1:10" ht="15.95" customHeight="1" thickBot="1" x14ac:dyDescent="0.3">
      <c r="A40" s="291" t="s">
        <v>64</v>
      </c>
      <c r="B40" s="291"/>
      <c r="C40" s="291"/>
      <c r="D40" s="291"/>
      <c r="E40" s="74">
        <v>18000000</v>
      </c>
      <c r="F40" s="74">
        <v>17065782.760000002</v>
      </c>
      <c r="G40" s="96">
        <v>24000000</v>
      </c>
      <c r="H40" s="188">
        <v>0</v>
      </c>
      <c r="I40" s="188">
        <v>0</v>
      </c>
      <c r="J40" s="188">
        <f>SUM(G40+I40)</f>
        <v>24000000</v>
      </c>
    </row>
    <row r="41" spans="1:10" x14ac:dyDescent="0.25">
      <c r="A41" s="292" t="s">
        <v>66</v>
      </c>
      <c r="B41" s="292"/>
      <c r="C41" s="292"/>
      <c r="D41" s="292"/>
      <c r="E41" s="292"/>
      <c r="F41" s="292"/>
      <c r="G41" s="292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51" t="s">
        <v>125</v>
      </c>
      <c r="I43" s="30"/>
      <c r="J43" s="30"/>
    </row>
    <row r="44" spans="1:10" ht="19.5" thickBot="1" x14ac:dyDescent="0.3">
      <c r="A44" s="272" t="s">
        <v>19</v>
      </c>
      <c r="B44" s="272"/>
      <c r="C44" s="272"/>
      <c r="D44" s="272"/>
      <c r="E44" s="272"/>
      <c r="F44" s="272"/>
      <c r="G44" s="272"/>
      <c r="H44" s="152" t="s">
        <v>126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53" t="s">
        <v>147</v>
      </c>
      <c r="I45" s="154" t="s">
        <v>128</v>
      </c>
      <c r="J45" s="155" t="s">
        <v>129</v>
      </c>
    </row>
    <row r="46" spans="1:10" ht="15" customHeight="1" thickBot="1" x14ac:dyDescent="0.3">
      <c r="A46" s="72" t="s">
        <v>4</v>
      </c>
      <c r="B46" s="73" t="s">
        <v>47</v>
      </c>
      <c r="C46" s="293" t="s">
        <v>48</v>
      </c>
      <c r="D46" s="294"/>
      <c r="E46" s="70">
        <v>1736851.5</v>
      </c>
      <c r="F46" s="70">
        <v>1736851.5</v>
      </c>
      <c r="G46" s="50">
        <v>1601698.97</v>
      </c>
      <c r="H46" s="50">
        <v>0</v>
      </c>
      <c r="I46" s="50">
        <v>0</v>
      </c>
      <c r="J46" s="50">
        <f>SUM(G46+I46)</f>
        <v>1601698.97</v>
      </c>
    </row>
    <row r="47" spans="1:10" ht="16.5" customHeight="1" thickBot="1" x14ac:dyDescent="0.3">
      <c r="A47" s="281" t="s">
        <v>54</v>
      </c>
      <c r="B47" s="282"/>
      <c r="C47" s="282"/>
      <c r="D47" s="283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0</v>
      </c>
      <c r="I47" s="47">
        <f t="shared" si="5"/>
        <v>0</v>
      </c>
      <c r="J47" s="47">
        <f t="shared" si="5"/>
        <v>1601698.97</v>
      </c>
    </row>
    <row r="48" spans="1:10" ht="12" customHeight="1" thickBot="1" x14ac:dyDescent="0.3">
      <c r="A48" s="219"/>
      <c r="B48" s="219"/>
      <c r="C48" s="219"/>
      <c r="D48" s="219"/>
      <c r="E48" s="219"/>
      <c r="F48" s="219"/>
      <c r="G48" s="219"/>
    </row>
    <row r="49" spans="1:10" s="1" customFormat="1" ht="19.5" thickBot="1" x14ac:dyDescent="0.3">
      <c r="A49" s="272" t="s">
        <v>49</v>
      </c>
      <c r="B49" s="272"/>
      <c r="C49" s="272"/>
      <c r="D49" s="272"/>
      <c r="E49" s="272"/>
      <c r="F49" s="273"/>
      <c r="G49" s="273"/>
      <c r="I49" s="274">
        <f>SUM(J38+J47)</f>
        <v>98143098.969999999</v>
      </c>
      <c r="J49" s="275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51" t="s">
        <v>125</v>
      </c>
      <c r="I59" s="163"/>
      <c r="J59" s="163"/>
    </row>
    <row r="60" spans="1:10" s="22" customFormat="1" ht="15.75" thickBot="1" x14ac:dyDescent="0.3">
      <c r="A60" s="55" t="s">
        <v>58</v>
      </c>
      <c r="B60" s="55"/>
      <c r="C60" s="55"/>
      <c r="D60" s="55"/>
      <c r="E60" s="56"/>
      <c r="F60" s="56"/>
      <c r="G60" s="57"/>
      <c r="H60" s="152" t="s">
        <v>126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20" t="s">
        <v>3</v>
      </c>
      <c r="D61" s="276" t="s">
        <v>60</v>
      </c>
      <c r="E61" s="277"/>
      <c r="F61" s="278"/>
      <c r="G61" s="58" t="s">
        <v>76</v>
      </c>
      <c r="H61" s="189" t="s">
        <v>147</v>
      </c>
      <c r="I61" s="190" t="s">
        <v>128</v>
      </c>
      <c r="J61" s="200" t="s">
        <v>129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279" t="s">
        <v>149</v>
      </c>
      <c r="E62" s="280"/>
      <c r="F62" s="280"/>
      <c r="G62" s="90">
        <v>0</v>
      </c>
      <c r="H62" s="191">
        <v>50000</v>
      </c>
      <c r="I62" s="192">
        <f>SUM(50000)</f>
        <v>50000</v>
      </c>
      <c r="J62" s="193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279" t="s">
        <v>92</v>
      </c>
      <c r="E63" s="280"/>
      <c r="F63" s="280"/>
      <c r="G63" s="90">
        <v>5031</v>
      </c>
      <c r="H63" s="191">
        <v>0</v>
      </c>
      <c r="I63" s="192">
        <v>0</v>
      </c>
      <c r="J63" s="193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264" t="s">
        <v>90</v>
      </c>
      <c r="E64" s="265"/>
      <c r="F64" s="265"/>
      <c r="G64" s="86">
        <v>13132</v>
      </c>
      <c r="H64" s="191">
        <v>0</v>
      </c>
      <c r="I64" s="192">
        <v>0</v>
      </c>
      <c r="J64" s="193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264" t="s">
        <v>91</v>
      </c>
      <c r="E65" s="265"/>
      <c r="F65" s="265"/>
      <c r="G65" s="86">
        <v>4500</v>
      </c>
      <c r="H65" s="194">
        <v>0</v>
      </c>
      <c r="I65" s="192">
        <v>0</v>
      </c>
      <c r="J65" s="193">
        <f t="shared" ref="J65:J81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264" t="s">
        <v>93</v>
      </c>
      <c r="E66" s="265"/>
      <c r="F66" s="266"/>
      <c r="G66" s="86">
        <v>387082.8</v>
      </c>
      <c r="H66" s="194">
        <v>0</v>
      </c>
      <c r="I66" s="192">
        <v>0</v>
      </c>
      <c r="J66" s="193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264" t="s">
        <v>79</v>
      </c>
      <c r="E67" s="265"/>
      <c r="F67" s="265"/>
      <c r="G67" s="86">
        <v>4100000</v>
      </c>
      <c r="H67" s="194">
        <v>0</v>
      </c>
      <c r="I67" s="192">
        <v>0</v>
      </c>
      <c r="J67" s="193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264" t="s">
        <v>94</v>
      </c>
      <c r="E68" s="265"/>
      <c r="F68" s="265"/>
      <c r="G68" s="86">
        <v>26176.5</v>
      </c>
      <c r="H68" s="191">
        <v>0</v>
      </c>
      <c r="I68" s="192">
        <v>0</v>
      </c>
      <c r="J68" s="193">
        <f t="shared" si="6"/>
        <v>26176.5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264" t="s">
        <v>95</v>
      </c>
      <c r="E69" s="265"/>
      <c r="F69" s="265"/>
      <c r="G69" s="86">
        <v>6270.1</v>
      </c>
      <c r="H69" s="194">
        <v>0</v>
      </c>
      <c r="I69" s="192">
        <v>0</v>
      </c>
      <c r="J69" s="193">
        <f t="shared" si="6"/>
        <v>6270.1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264" t="s">
        <v>96</v>
      </c>
      <c r="E70" s="265"/>
      <c r="F70" s="265"/>
      <c r="G70" s="86">
        <v>30254.400000000001</v>
      </c>
      <c r="H70" s="191">
        <v>0</v>
      </c>
      <c r="I70" s="192">
        <v>0</v>
      </c>
      <c r="J70" s="193">
        <f t="shared" si="6"/>
        <v>30254.400000000001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264" t="s">
        <v>89</v>
      </c>
      <c r="E71" s="265"/>
      <c r="F71" s="265"/>
      <c r="G71" s="86">
        <v>550</v>
      </c>
      <c r="H71" s="194">
        <v>0</v>
      </c>
      <c r="I71" s="192">
        <v>0</v>
      </c>
      <c r="J71" s="193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264" t="s">
        <v>86</v>
      </c>
      <c r="E72" s="265"/>
      <c r="F72" s="265"/>
      <c r="G72" s="86">
        <v>450000</v>
      </c>
      <c r="H72" s="191">
        <v>0</v>
      </c>
      <c r="I72" s="192">
        <v>0</v>
      </c>
      <c r="J72" s="193">
        <f t="shared" si="6"/>
        <v>450000</v>
      </c>
    </row>
    <row r="73" spans="1:10" s="2" customFormat="1" ht="16.899999999999999" customHeight="1" x14ac:dyDescent="0.25">
      <c r="A73" s="83">
        <v>3421</v>
      </c>
      <c r="B73" s="84">
        <v>5222</v>
      </c>
      <c r="C73" s="85" t="s">
        <v>9</v>
      </c>
      <c r="D73" s="264" t="s">
        <v>83</v>
      </c>
      <c r="E73" s="265"/>
      <c r="F73" s="266"/>
      <c r="G73" s="86">
        <v>30000</v>
      </c>
      <c r="H73" s="194">
        <v>0</v>
      </c>
      <c r="I73" s="192">
        <v>0</v>
      </c>
      <c r="J73" s="193">
        <f t="shared" si="6"/>
        <v>30000</v>
      </c>
    </row>
    <row r="74" spans="1:10" s="2" customFormat="1" ht="16.899999999999999" customHeight="1" x14ac:dyDescent="0.25">
      <c r="A74" s="83">
        <v>3900</v>
      </c>
      <c r="B74" s="84">
        <v>5222</v>
      </c>
      <c r="C74" s="85" t="s">
        <v>9</v>
      </c>
      <c r="D74" s="267" t="s">
        <v>81</v>
      </c>
      <c r="E74" s="268"/>
      <c r="F74" s="269"/>
      <c r="G74" s="86">
        <v>20000</v>
      </c>
      <c r="H74" s="191">
        <v>0</v>
      </c>
      <c r="I74" s="192">
        <v>0</v>
      </c>
      <c r="J74" s="193">
        <f t="shared" si="6"/>
        <v>20000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267" t="s">
        <v>82</v>
      </c>
      <c r="E75" s="268"/>
      <c r="F75" s="269"/>
      <c r="G75" s="86">
        <v>30000</v>
      </c>
      <c r="H75" s="194">
        <v>0</v>
      </c>
      <c r="I75" s="192">
        <v>0</v>
      </c>
      <c r="J75" s="193">
        <f t="shared" si="6"/>
        <v>30000</v>
      </c>
    </row>
    <row r="76" spans="1:10" s="2" customFormat="1" ht="21" customHeight="1" x14ac:dyDescent="0.25">
      <c r="A76" s="83">
        <v>5512</v>
      </c>
      <c r="B76" s="84">
        <v>5222</v>
      </c>
      <c r="C76" s="85" t="s">
        <v>9</v>
      </c>
      <c r="D76" s="267" t="s">
        <v>85</v>
      </c>
      <c r="E76" s="268"/>
      <c r="F76" s="269"/>
      <c r="G76" s="86">
        <v>30000</v>
      </c>
      <c r="H76" s="194">
        <v>0</v>
      </c>
      <c r="I76" s="192">
        <v>0</v>
      </c>
      <c r="J76" s="193">
        <f t="shared" si="6"/>
        <v>30000</v>
      </c>
    </row>
    <row r="77" spans="1:10" s="2" customFormat="1" ht="21" customHeight="1" x14ac:dyDescent="0.25">
      <c r="A77" s="83">
        <v>5512</v>
      </c>
      <c r="B77" s="84">
        <v>5222</v>
      </c>
      <c r="C77" s="85" t="s">
        <v>9</v>
      </c>
      <c r="D77" s="264" t="s">
        <v>84</v>
      </c>
      <c r="E77" s="265"/>
      <c r="F77" s="266"/>
      <c r="G77" s="86">
        <v>30000</v>
      </c>
      <c r="H77" s="194">
        <v>0</v>
      </c>
      <c r="I77" s="192">
        <v>0</v>
      </c>
      <c r="J77" s="193">
        <f t="shared" si="6"/>
        <v>30000</v>
      </c>
    </row>
    <row r="78" spans="1:10" s="2" customFormat="1" ht="16.899999999999999" customHeight="1" x14ac:dyDescent="0.25">
      <c r="A78" s="83">
        <v>6171</v>
      </c>
      <c r="B78" s="84">
        <v>5221</v>
      </c>
      <c r="C78" s="85" t="s">
        <v>10</v>
      </c>
      <c r="D78" s="264" t="s">
        <v>87</v>
      </c>
      <c r="E78" s="265"/>
      <c r="F78" s="265"/>
      <c r="G78" s="86">
        <v>19881</v>
      </c>
      <c r="H78" s="194">
        <v>0</v>
      </c>
      <c r="I78" s="192">
        <v>0</v>
      </c>
      <c r="J78" s="193">
        <f t="shared" si="6"/>
        <v>19881</v>
      </c>
    </row>
    <row r="79" spans="1:10" s="2" customFormat="1" ht="16.899999999999999" customHeight="1" x14ac:dyDescent="0.25">
      <c r="A79" s="83">
        <v>6171</v>
      </c>
      <c r="B79" s="84">
        <v>5229</v>
      </c>
      <c r="C79" s="85" t="s">
        <v>8</v>
      </c>
      <c r="D79" s="264" t="s">
        <v>77</v>
      </c>
      <c r="E79" s="265"/>
      <c r="F79" s="265"/>
      <c r="G79" s="86">
        <v>10338</v>
      </c>
      <c r="H79" s="191">
        <v>0</v>
      </c>
      <c r="I79" s="192">
        <v>0</v>
      </c>
      <c r="J79" s="193">
        <f t="shared" si="6"/>
        <v>10338</v>
      </c>
    </row>
    <row r="80" spans="1:10" ht="16.899999999999999" customHeight="1" x14ac:dyDescent="0.25">
      <c r="A80" s="83">
        <v>6171</v>
      </c>
      <c r="B80" s="84">
        <v>5321</v>
      </c>
      <c r="C80" s="85" t="s">
        <v>11</v>
      </c>
      <c r="D80" s="264" t="s">
        <v>78</v>
      </c>
      <c r="E80" s="265"/>
      <c r="F80" s="265"/>
      <c r="G80" s="86">
        <v>60000</v>
      </c>
      <c r="H80" s="194">
        <v>0</v>
      </c>
      <c r="I80" s="192">
        <v>0</v>
      </c>
      <c r="J80" s="193">
        <f t="shared" si="6"/>
        <v>60000</v>
      </c>
    </row>
    <row r="81" spans="1:10" ht="16.899999999999999" customHeight="1" thickBot="1" x14ac:dyDescent="0.3">
      <c r="A81" s="91">
        <v>6171</v>
      </c>
      <c r="B81" s="92">
        <v>5329</v>
      </c>
      <c r="C81" s="93" t="s">
        <v>12</v>
      </c>
      <c r="D81" s="270" t="s">
        <v>88</v>
      </c>
      <c r="E81" s="271"/>
      <c r="F81" s="271"/>
      <c r="G81" s="201">
        <v>50000</v>
      </c>
      <c r="H81" s="202">
        <v>0</v>
      </c>
      <c r="I81" s="192">
        <v>0</v>
      </c>
      <c r="J81" s="203">
        <f t="shared" si="6"/>
        <v>50000</v>
      </c>
    </row>
    <row r="82" spans="1:10" s="1" customFormat="1" ht="16.899999999999999" customHeight="1" thickBot="1" x14ac:dyDescent="0.3">
      <c r="A82" s="98" t="s">
        <v>20</v>
      </c>
      <c r="B82" s="98"/>
      <c r="C82" s="98"/>
      <c r="D82" s="263"/>
      <c r="E82" s="263"/>
      <c r="F82" s="97"/>
      <c r="G82" s="195">
        <f>SUM(G62:G81)</f>
        <v>5303215.8</v>
      </c>
      <c r="H82" s="195">
        <f t="shared" ref="H82:J82" si="7">SUM(H62:H81)</f>
        <v>50000</v>
      </c>
      <c r="I82" s="195">
        <f t="shared" si="7"/>
        <v>50000</v>
      </c>
      <c r="J82" s="195">
        <f t="shared" si="7"/>
        <v>5353215.8</v>
      </c>
    </row>
    <row r="83" spans="1:10" x14ac:dyDescent="0.25">
      <c r="H83" s="54"/>
      <c r="I83" s="54"/>
      <c r="J83" s="54"/>
    </row>
    <row r="84" spans="1:10" x14ac:dyDescent="0.25">
      <c r="I84" s="196"/>
      <c r="J84" s="196"/>
    </row>
  </sheetData>
  <mergeCells count="43">
    <mergeCell ref="A12:D12"/>
    <mergeCell ref="A3:D3"/>
    <mergeCell ref="A4:D4"/>
    <mergeCell ref="C9:D9"/>
    <mergeCell ref="C10:D10"/>
    <mergeCell ref="C11:D11"/>
    <mergeCell ref="A47:D47"/>
    <mergeCell ref="A14:D14"/>
    <mergeCell ref="I14:J14"/>
    <mergeCell ref="B31:C31"/>
    <mergeCell ref="B35:C35"/>
    <mergeCell ref="A38:D38"/>
    <mergeCell ref="B33:C33"/>
    <mergeCell ref="A39:D39"/>
    <mergeCell ref="A40:D40"/>
    <mergeCell ref="A41:G41"/>
    <mergeCell ref="A44:G44"/>
    <mergeCell ref="C46:D46"/>
    <mergeCell ref="D70:F70"/>
    <mergeCell ref="A49:E49"/>
    <mergeCell ref="F49:G49"/>
    <mergeCell ref="I49:J49"/>
    <mergeCell ref="D61:F61"/>
    <mergeCell ref="D62:F62"/>
    <mergeCell ref="D64:F64"/>
    <mergeCell ref="D63:F63"/>
    <mergeCell ref="D65:F65"/>
    <mergeCell ref="D66:F66"/>
    <mergeCell ref="D67:F67"/>
    <mergeCell ref="D68:F68"/>
    <mergeCell ref="D69:F69"/>
    <mergeCell ref="D82:E82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2</vt:lpstr>
      <vt:lpstr>Příloha RO č. 2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Jánešová Radka</cp:lastModifiedBy>
  <cp:lastPrinted>2025-06-17T06:30:39Z</cp:lastPrinted>
  <dcterms:created xsi:type="dcterms:W3CDTF">2021-02-27T14:36:32Z</dcterms:created>
  <dcterms:modified xsi:type="dcterms:W3CDTF">2025-06-17T06:54:05Z</dcterms:modified>
</cp:coreProperties>
</file>