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uzigerova\Desktop\Documents\Naskenováno\"/>
    </mc:Choice>
  </mc:AlternateContent>
  <xr:revisionPtr revIDLastSave="0" documentId="8_{1A37F4BD-AEF3-43B8-9A14-C130A042FC32}" xr6:coauthVersionLast="47" xr6:coauthVersionMax="47" xr10:uidLastSave="{00000000-0000-0000-0000-000000000000}"/>
  <bookViews>
    <workbookView xWindow="780" yWindow="780" windowWidth="18000" windowHeight="11250" activeTab="2" xr2:uid="{00000000-000D-0000-FFFF-FFFF00000000}"/>
  </bookViews>
  <sheets>
    <sheet name="Přehled o stavu rozpočtu 2025" sheetId="69" r:id="rId1"/>
    <sheet name="Rozpočtové opatření č. 10" sheetId="68" r:id="rId2"/>
    <sheet name="Příloha RO č. 10" sheetId="70" r:id="rId3"/>
  </sheets>
  <definedNames>
    <definedName name="_xlnm.Print_Titles" localSheetId="0">'Přehled o stavu rozpočtu 2025'!$1:$1</definedName>
  </definedNames>
  <calcPr calcId="181029"/>
</workbook>
</file>

<file path=xl/calcChain.xml><?xml version="1.0" encoding="utf-8"?>
<calcChain xmlns="http://schemas.openxmlformats.org/spreadsheetml/2006/main">
  <c r="I4" i="70" l="1"/>
  <c r="I35" i="70" l="1"/>
  <c r="I34" i="70"/>
  <c r="M19" i="68" l="1"/>
  <c r="L19" i="68"/>
  <c r="H84" i="70" l="1"/>
  <c r="G84" i="70"/>
  <c r="J83" i="70"/>
  <c r="J82" i="70"/>
  <c r="J81" i="70"/>
  <c r="J80" i="70"/>
  <c r="J79" i="70"/>
  <c r="J78" i="70"/>
  <c r="J77" i="70"/>
  <c r="J76" i="70"/>
  <c r="J75" i="70"/>
  <c r="J74" i="70"/>
  <c r="J73" i="70"/>
  <c r="J72" i="70"/>
  <c r="J71" i="70"/>
  <c r="J70" i="70"/>
  <c r="J69" i="70"/>
  <c r="J68" i="70"/>
  <c r="J67" i="70"/>
  <c r="J66" i="70"/>
  <c r="J65" i="70"/>
  <c r="J64" i="70"/>
  <c r="J63" i="70"/>
  <c r="I62" i="70"/>
  <c r="I84" i="70" s="1"/>
  <c r="I47" i="70"/>
  <c r="H47" i="70"/>
  <c r="G47" i="70"/>
  <c r="F47" i="70"/>
  <c r="E47" i="70"/>
  <c r="J46" i="70"/>
  <c r="J47" i="70" s="1"/>
  <c r="J40" i="70"/>
  <c r="H38" i="70"/>
  <c r="G38" i="70"/>
  <c r="F38" i="70"/>
  <c r="E38" i="70"/>
  <c r="I37" i="70"/>
  <c r="J37" i="70" s="1"/>
  <c r="I36" i="70"/>
  <c r="J36" i="70" s="1"/>
  <c r="J35" i="70"/>
  <c r="J34" i="70"/>
  <c r="J33" i="70"/>
  <c r="I32" i="70"/>
  <c r="J32" i="70" s="1"/>
  <c r="H12" i="70"/>
  <c r="G12" i="70"/>
  <c r="F12" i="70"/>
  <c r="E12" i="70"/>
  <c r="I11" i="70"/>
  <c r="J11" i="70" s="1"/>
  <c r="I10" i="70"/>
  <c r="J10" i="70" s="1"/>
  <c r="I9" i="70"/>
  <c r="J4" i="70"/>
  <c r="M10" i="68"/>
  <c r="L10" i="68"/>
  <c r="I12" i="70" l="1"/>
  <c r="J38" i="70"/>
  <c r="I49" i="70" s="1"/>
  <c r="I38" i="70"/>
  <c r="I39" i="70" s="1"/>
  <c r="J39" i="70" s="1"/>
  <c r="J62" i="70"/>
  <c r="J84" i="70" s="1"/>
  <c r="J9" i="70"/>
  <c r="J12" i="70" s="1"/>
  <c r="I14" i="70" s="1"/>
  <c r="E31" i="69" l="1"/>
  <c r="E14" i="69"/>
  <c r="E18" i="69" s="1"/>
  <c r="E54" i="69"/>
  <c r="D53" i="69"/>
  <c r="C53" i="69"/>
  <c r="E52" i="69"/>
  <c r="D51" i="69"/>
  <c r="C51" i="69"/>
  <c r="C47" i="69"/>
  <c r="C46" i="69"/>
  <c r="E42" i="69"/>
  <c r="C58" i="69" l="1"/>
  <c r="E51" i="69"/>
  <c r="D46" i="69"/>
  <c r="D58" i="69" s="1"/>
  <c r="D60" i="69" s="1"/>
  <c r="C48" i="69"/>
  <c r="D47" i="69"/>
  <c r="D59" i="69" s="1"/>
  <c r="E35" i="69"/>
  <c r="C55" i="69"/>
  <c r="E53" i="69"/>
  <c r="E59" i="69" s="1"/>
  <c r="E47" i="69"/>
  <c r="E46" i="69"/>
  <c r="D55" i="69"/>
  <c r="C59" i="69"/>
  <c r="C60" i="69" s="1"/>
  <c r="D48" i="69" l="1"/>
  <c r="E55" i="69"/>
  <c r="E48" i="69"/>
  <c r="E58" i="69"/>
  <c r="E60" i="69" s="1"/>
</calcChain>
</file>

<file path=xl/sharedStrings.xml><?xml version="1.0" encoding="utf-8"?>
<sst xmlns="http://schemas.openxmlformats.org/spreadsheetml/2006/main" count="292" uniqueCount="157">
  <si>
    <t>I. ROZPOČTOVÉ PŘÍJMY</t>
  </si>
  <si>
    <t>Paragraf</t>
  </si>
  <si>
    <t>Položka</t>
  </si>
  <si>
    <t>Text</t>
  </si>
  <si>
    <t>0000</t>
  </si>
  <si>
    <t>ROZPOČTOVÉ PŘÍJMY CELKEM</t>
  </si>
  <si>
    <t>II. ROZPOČTOVÉ VÝDAJE</t>
  </si>
  <si>
    <t>Neinv.transfery společenstvím vlastníků jednotek</t>
  </si>
  <si>
    <t>Ostatní neinv.transfery nezisk.a podob.organizacím</t>
  </si>
  <si>
    <t>Neinvestiční transfery spolkům</t>
  </si>
  <si>
    <t>Neinv.transf. fundacím, ústavům a obecně prosp.sp.</t>
  </si>
  <si>
    <t>Neinvestiční transfery obcím</t>
  </si>
  <si>
    <t>Ostatní neinv.transfery veř.rozp.územní úrovně</t>
  </si>
  <si>
    <t>ROZPOČTOVÉ VÝDAJE CELKEM</t>
  </si>
  <si>
    <t>8115</t>
  </si>
  <si>
    <t>8123</t>
  </si>
  <si>
    <t>8901</t>
  </si>
  <si>
    <t>Lesní hospodářství</t>
  </si>
  <si>
    <t>Všeobecná veřejná správa a služby</t>
  </si>
  <si>
    <t>FINANCOVÁNÍ</t>
  </si>
  <si>
    <t>Zpracovala : Pavlína Minářová</t>
  </si>
  <si>
    <t>5xxx</t>
  </si>
  <si>
    <t xml:space="preserve">Souhrnný přehled o stavu rozpočtu MĚSTA Štíty : </t>
  </si>
  <si>
    <r>
      <t>I.</t>
    </r>
    <r>
      <rPr>
        <b/>
        <sz val="7"/>
        <color indexed="18"/>
        <rFont val="Times New Roman"/>
        <family val="1"/>
        <charset val="238"/>
      </rPr>
      <t xml:space="preserve">             </t>
    </r>
    <r>
      <rPr>
        <b/>
        <u/>
        <sz val="12.5"/>
        <color indexed="18"/>
        <rFont val="Arial"/>
        <family val="2"/>
        <charset val="238"/>
      </rPr>
      <t>ROZPOČTOVÉ PŘÍJMY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</si>
  <si>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příjmy:</t>
    </r>
  </si>
  <si>
    <r>
      <t>II.</t>
    </r>
    <r>
      <rPr>
        <b/>
        <sz val="7"/>
        <color indexed="18"/>
        <rFont val="Times New Roman"/>
        <family val="1"/>
        <charset val="238"/>
      </rPr>
      <t xml:space="preserve">           </t>
    </r>
    <r>
      <rPr>
        <b/>
        <u/>
        <sz val="12.5"/>
        <color indexed="18"/>
        <rFont val="Arial"/>
        <family val="2"/>
        <charset val="238"/>
      </rPr>
      <t>ROZPOČTOVÉ VÝDAJE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</si>
  <si>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výdaje :</t>
    </r>
  </si>
  <si>
    <r>
      <t>III.</t>
    </r>
    <r>
      <rPr>
        <b/>
        <sz val="7"/>
        <color indexed="18"/>
        <rFont val="Times New Roman"/>
        <family val="1"/>
        <charset val="238"/>
      </rPr>
      <t xml:space="preserve">          </t>
    </r>
    <r>
      <rPr>
        <b/>
        <u/>
        <sz val="12.5"/>
        <color indexed="18"/>
        <rFont val="Arial"/>
        <family val="2"/>
        <charset val="238"/>
      </rPr>
      <t>FINANCOVÁNÍ – třída 8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</si>
  <si>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financování :</t>
    </r>
  </si>
  <si>
    <t>Rekapitulace:</t>
  </si>
  <si>
    <r>
      <t>ROZPOČTOVÉ PŘÍJMY</t>
    </r>
    <r>
      <rPr>
        <b/>
        <sz val="8"/>
        <color indexed="8"/>
        <rFont val="Symbol"/>
        <family val="1"/>
        <charset val="2"/>
      </rPr>
      <t>;</t>
    </r>
    <r>
      <rPr>
        <b/>
        <sz val="8"/>
        <color indexed="8"/>
        <rFont val="Times New Roman"/>
        <family val="1"/>
        <charset val="238"/>
      </rPr>
      <t xml:space="preserve"> ROZPOČTOVÉ VÝDAJE</t>
    </r>
  </si>
  <si>
    <t xml:space="preserve">PŘÍJMY celkem - VÝDAJE celkem </t>
  </si>
  <si>
    <t xml:space="preserve">FINANCOVÁNÍ </t>
  </si>
  <si>
    <t>pol. 8115</t>
  </si>
  <si>
    <r>
      <t>Změna stavu krát.prostředků na bank.účtech (</t>
    </r>
    <r>
      <rPr>
        <sz val="8"/>
        <color indexed="8"/>
        <rFont val="Calibri"/>
        <family val="2"/>
        <charset val="238"/>
      </rPr>
      <t>±</t>
    </r>
    <r>
      <rPr>
        <sz val="8"/>
        <color indexed="8"/>
        <rFont val="Times New Roman"/>
        <family val="1"/>
        <charset val="238"/>
      </rPr>
      <t xml:space="preserve">)                 </t>
    </r>
    <r>
      <rPr>
        <sz val="7"/>
        <color indexed="8"/>
        <rFont val="Times New Roman"/>
        <family val="1"/>
        <charset val="238"/>
      </rPr>
      <t>(+) = zapojení vlastních fin. prostředků ze ZBÚ</t>
    </r>
    <r>
      <rPr>
        <sz val="7"/>
        <color indexed="8"/>
        <rFont val="Symbol"/>
        <family val="1"/>
        <charset val="2"/>
      </rPr>
      <t>;</t>
    </r>
    <r>
      <rPr>
        <sz val="7"/>
        <color indexed="8"/>
        <rFont val="Times New Roman"/>
        <family val="1"/>
        <charset val="238"/>
      </rPr>
      <t xml:space="preserve"> (-) = úspora</t>
    </r>
  </si>
  <si>
    <t>pol. 8124</t>
  </si>
  <si>
    <t>Uhrazené splátky dlouhod. přijatých půjček (-) = splátky ÚVĚRŮ</t>
  </si>
  <si>
    <t>Třída 8</t>
  </si>
  <si>
    <r>
      <t>Ostatní (</t>
    </r>
    <r>
      <rPr>
        <sz val="8"/>
        <color indexed="8"/>
        <rFont val="Calibri"/>
        <family val="2"/>
        <charset val="238"/>
      </rPr>
      <t>±)</t>
    </r>
  </si>
  <si>
    <r>
      <t>FINANCOVÁNÍ celkem (</t>
    </r>
    <r>
      <rPr>
        <b/>
        <sz val="10"/>
        <color indexed="8"/>
        <rFont val="Calibri"/>
        <family val="2"/>
        <charset val="238"/>
      </rPr>
      <t>±</t>
    </r>
    <r>
      <rPr>
        <b/>
        <sz val="10"/>
        <color indexed="8"/>
        <rFont val="Times New Roman"/>
        <family val="1"/>
        <charset val="238"/>
      </rPr>
      <t>)</t>
    </r>
  </si>
  <si>
    <t>Rekapitulace</t>
  </si>
  <si>
    <t>PŘÍJMY celkem vč. FINANCOVÁNÍ (+)</t>
  </si>
  <si>
    <t xml:space="preserve">VÝDAJE celkem vč. FINANCOVÁNÍ (-) </t>
  </si>
  <si>
    <t>Dlouhodobé přijaté půjčené prostředky (+)</t>
  </si>
  <si>
    <t>Operace z peněžních účtů organizace nemající charakter příjmů a výdajů vládního sektoru (+)</t>
  </si>
  <si>
    <t>FINANCOVÁNÍ CELKEM</t>
  </si>
  <si>
    <t>PŘÍJMY vč. FINANCOVÁNÍ CELKEM</t>
  </si>
  <si>
    <t>8124</t>
  </si>
  <si>
    <t>Uhrazené splátky dlouhod. přijatých půjček (-)</t>
  </si>
  <si>
    <t>VÝDAJE vč. FINANCOVÁNÍ CELKEM</t>
  </si>
  <si>
    <t xml:space="preserve">Odvětvové třídění RS </t>
  </si>
  <si>
    <t>103x</t>
  </si>
  <si>
    <t>3xxx</t>
  </si>
  <si>
    <t>Služby pro obyvatelstvo</t>
  </si>
  <si>
    <t>FINANCOVÁNÍ CELKEM CELKEM</t>
  </si>
  <si>
    <t>2xxx</t>
  </si>
  <si>
    <t>Průmyslová a ostatní odvětví hospodářství</t>
  </si>
  <si>
    <t>pol. 8123</t>
  </si>
  <si>
    <t>Součást výše uvedeného odvětvové třídění RS.</t>
  </si>
  <si>
    <t>Neinvestiční příspěvky zřízeným přísp.org.</t>
  </si>
  <si>
    <t>Příjemce - účel</t>
  </si>
  <si>
    <t>Neinvestiční transfery krajům</t>
  </si>
  <si>
    <t>6xxx</t>
  </si>
  <si>
    <t>Neinvestiční výdaje (5xxx)</t>
  </si>
  <si>
    <t>Investiční výdaje (6xxx)</t>
  </si>
  <si>
    <r>
      <t xml:space="preserve">Bezpečnost státu a právní ochrana </t>
    </r>
    <r>
      <rPr>
        <sz val="6"/>
        <rFont val="Times New Roman"/>
        <family val="1"/>
        <charset val="238"/>
      </rPr>
      <t xml:space="preserve">(ochrana obyvatelstva, požární ochrana a IZS apod.) </t>
    </r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</si>
  <si>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 + </t>
    </r>
    <r>
      <rPr>
        <b/>
        <sz val="9"/>
        <color theme="1"/>
        <rFont val="Times New Roman"/>
        <family val="1"/>
        <charset val="238"/>
      </rPr>
      <t>"Finanční vztahy k jiným osobám"</t>
    </r>
  </si>
  <si>
    <r>
      <rPr>
        <b/>
        <sz val="12"/>
        <color theme="1"/>
        <rFont val="Times New Roman"/>
        <family val="1"/>
        <charset val="238"/>
      </rPr>
      <t>Finanční vztahy k jiným osobám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7"/>
        <color theme="1"/>
        <rFont val="Times New Roman"/>
        <family val="1"/>
        <charset val="238"/>
      </rPr>
      <t>(vč. příspěvků a dotací příspěvkové organizaci)</t>
    </r>
    <r>
      <rPr>
        <b/>
        <sz val="10"/>
        <color theme="1"/>
        <rFont val="Times New Roman"/>
        <family val="1"/>
        <charset val="238"/>
      </rPr>
      <t xml:space="preserve"> - ZÁVAZNÝ UKAZATEL ROZPOČTU</t>
    </r>
  </si>
  <si>
    <t>Úpravený rozpočet 2024</t>
  </si>
  <si>
    <t>Stav k 31.12.2024 (skutečnost)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</si>
  <si>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</si>
  <si>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(8115 - zapojení vl.fin.zdrojů)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</si>
  <si>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(8124 - splatky úvěrů) - ZMě Štíty dne 26.03.2025: </t>
    </r>
  </si>
  <si>
    <t>Rozpočet  schválený 2025</t>
  </si>
  <si>
    <t>PŘÍJMY 2025 celkem (+)</t>
  </si>
  <si>
    <t>VÝDAJE 2025 celkem (-)</t>
  </si>
  <si>
    <t>ROZPOČET na ROK 2025</t>
  </si>
  <si>
    <t>Sdružení místních samospráv ČR, z. s. - členský příspěvek na rok 2025</t>
  </si>
  <si>
    <t>Město Zábřeh - za řešení přestupků roku 2025</t>
  </si>
  <si>
    <t>ZŠ a MŠ Štíty - příspěvek na provoz ZŠ  a MŠ od zřizovatele na rok 2025</t>
  </si>
  <si>
    <t>Neinvestiční transfery zřízeným přísp.org.</t>
  </si>
  <si>
    <t>Crhovská chasa - finanční dar na pořádání spol., kultur. a sport. akcí v roce 2025</t>
  </si>
  <si>
    <t>Klub seniorů Štíty, z.s. - finanční dar na pořádání poznávacích zájezdů, ... v roce 2025</t>
  </si>
  <si>
    <t>Junák - český skaut, spolek - fin.dar na činnost skaut.oddílu Hledači Štíty v roce 2025</t>
  </si>
  <si>
    <t xml:space="preserve">SH ČMS - Sbor dobrovolných hasičů Horní Studénky - finanční dar na pořízení překážek a vybavení pro požární sport v roce 2025 </t>
  </si>
  <si>
    <t xml:space="preserve">SH ČMS - Sbor dobrovolných hasičů Crhov - finanční dar na výdaje související s opravou hasičcké zbrojnice Crhov v roce 2025 </t>
  </si>
  <si>
    <t>TJ SOKOL Štíty, spolek - neinvestiční dotace na činnost TJ Sokol Štíty v roce 2025</t>
  </si>
  <si>
    <t>MAS Horní Pomoraví, o.p.s. - členský příspěvek na rok 2025</t>
  </si>
  <si>
    <t>Mikroregion Zábřežsko - členský příspěvek na rok 2025</t>
  </si>
  <si>
    <t>Svaz knihovníků a informačních pracovníků - členský příspěvek na rok 2025</t>
  </si>
  <si>
    <t>SDRUŽENÍ CESTOVNÍHO RUCHU Jeseníky - členský příspěvek na rok 2025</t>
  </si>
  <si>
    <t>Asociace turistických informačních center - členský příspěvek na rok 2025</t>
  </si>
  <si>
    <t>SVOL, komora obecních lesů - členský příspěvek na rok 2025</t>
  </si>
  <si>
    <t>KIDSOK - příspěvek na zajištění dopravní obslužnosti Olomouckého kraje na rok 2025</t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</si>
  <si>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144500954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</si>
  <si>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144100880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</si>
  <si>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144500881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</si>
  <si>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t>NS</t>
  </si>
  <si>
    <t>UCS</t>
  </si>
  <si>
    <t>UUS</t>
  </si>
  <si>
    <t>SU</t>
  </si>
  <si>
    <t>AU</t>
  </si>
  <si>
    <t>ODPA</t>
  </si>
  <si>
    <t>POL</t>
  </si>
  <si>
    <t>ZJ</t>
  </si>
  <si>
    <t>UZ</t>
  </si>
  <si>
    <t>ORJ</t>
  </si>
  <si>
    <t>ORG</t>
  </si>
  <si>
    <t>MD</t>
  </si>
  <si>
    <t>D</t>
  </si>
  <si>
    <t>Popis</t>
  </si>
  <si>
    <t>00303453</t>
  </si>
  <si>
    <t>0</t>
  </si>
  <si>
    <t>231</t>
  </si>
  <si>
    <t>Celkem</t>
  </si>
  <si>
    <r>
      <t xml:space="preserve">1) Změny rozpočtu - dotační prostředky </t>
    </r>
    <r>
      <rPr>
        <b/>
        <u/>
        <sz val="12"/>
        <rFont val="Calibri"/>
        <family val="2"/>
        <charset val="238"/>
      </rPr>
      <t>(účelové prostředky)</t>
    </r>
  </si>
  <si>
    <t>000000</t>
  </si>
  <si>
    <t>003xxx</t>
  </si>
  <si>
    <t>000</t>
  </si>
  <si>
    <t>z toho:</t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</si>
  <si>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dotační prostředky (účelové prostředky):</t>
    </r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</si>
  <si>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vlastní: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</si>
  <si>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1/2025 - RMě Štíty č. 59 dne 07.05.2025: </t>
    </r>
  </si>
  <si>
    <t>Rozpočtové změny 2025</t>
  </si>
  <si>
    <t>Rozpočet upravený 2025</t>
  </si>
  <si>
    <t>ROZPOČTOVÉ OPATŘENÍ aktuální</t>
  </si>
  <si>
    <t>¯</t>
  </si>
  <si>
    <r>
      <t xml:space="preserve">Změna stavu krátkodobých prostředků na bankovních účtech (+) Zapojení vlastních finančních prostředků ze ZBÚ Města Štíty (část). </t>
    </r>
    <r>
      <rPr>
        <i/>
        <sz val="8"/>
        <color indexed="8"/>
        <rFont val="Times New Roman"/>
        <family val="1"/>
        <charset val="238"/>
      </rPr>
      <t>Poznámka: (-) = úspora</t>
    </r>
  </si>
  <si>
    <t>Rozpočtové změny 2025 celkem</t>
  </si>
  <si>
    <t>ROZPOČET UPRAVENÝ na ROK 2025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</si>
  <si>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2/2025 - RMě Štíty č. 60 dne 21.05.2025: </t>
    </r>
  </si>
  <si>
    <t>1014</t>
  </si>
  <si>
    <t>Spolek Šklíba - Finanční dar na činnost útulku pro kočky</t>
  </si>
  <si>
    <t>Ozdravování hosp.zvířat, pol. a spec. plodin a zvláštní veterinární péče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</si>
  <si>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</si>
  <si>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(8124 - splatky úvěrů)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</si>
  <si>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Rozpočtové opatření č. 3/2025 (8115 -</t>
    </r>
    <r>
      <rPr>
        <b/>
        <sz val="7"/>
        <color indexed="18"/>
        <rFont val="Arial"/>
        <family val="2"/>
        <charset val="238"/>
      </rPr>
      <t xml:space="preserve"> zapojení vl.fin.</t>
    </r>
    <r>
      <rPr>
        <b/>
        <sz val="10"/>
        <color indexed="18"/>
        <rFont val="Arial"/>
        <family val="2"/>
        <charset val="238"/>
      </rPr>
      <t xml:space="preserve">zdrojů) - ZMě Štíty č. 17 </t>
    </r>
    <r>
      <rPr>
        <b/>
        <sz val="8"/>
        <color indexed="18"/>
        <rFont val="Arial"/>
        <family val="2"/>
        <charset val="238"/>
      </rPr>
      <t>dne</t>
    </r>
    <r>
      <rPr>
        <b/>
        <sz val="10"/>
        <color indexed="18"/>
        <rFont val="Arial"/>
        <family val="2"/>
        <charset val="238"/>
      </rPr>
      <t xml:space="preserve"> 18.06.2025: </t>
    </r>
  </si>
  <si>
    <t xml:space="preserve">2) Změny rozpočtu - vlastní - PŘÍJMY a VÝDAJE: </t>
  </si>
  <si>
    <t xml:space="preserve">3) Změny rozpočtu - vlastní - FINANCOVÁNÍ: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</si>
  <si>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4/2025 - RMě Štíty č. 63 dne 23.07.2025: </t>
    </r>
  </si>
  <si>
    <r>
      <t>TJ SOKOL Štíty, spolek - finanční dar pro TJ Sokol Štíty na materiální vybavení pro 5 hráček stolního tenisu</t>
    </r>
    <r>
      <rPr>
        <b/>
        <sz val="8"/>
        <rFont val="Times New Roman"/>
        <family val="1"/>
        <charset val="238"/>
      </rPr>
      <t xml:space="preserve">  (org. 1)</t>
    </r>
  </si>
  <si>
    <t>(beze změn)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</si>
  <si>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5/2025 - RMě Štíty č. 65 dne 27.08.2025: </t>
    </r>
  </si>
  <si>
    <t xml:space="preserve">Crhovská chasa - finanční dar na uvedení harmonia do provozu po opravě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</si>
  <si>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6/2025 - ZMě Štíty č. 18 dne 17.09.2025: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</si>
  <si>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7/2025 - RMě Štíty č. 69 dne 29.10.2025: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</si>
  <si>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8/2025 - ZMě Štíty č. 19 dne 19.11.2025: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</si>
  <si>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9/2025 - RMě Štíty č. 71 dne 26.11.2025: </t>
    </r>
  </si>
  <si>
    <t>Neinvest.příspěvek - Hospodaření v lesích - obnova, zajištění a výchova lesních porostů do 40 let věku</t>
  </si>
  <si>
    <t>001032</t>
  </si>
  <si>
    <t>Lesní hospodářství - neinvestiční výdaje</t>
  </si>
  <si>
    <t>Poznámka: finanční příspěvek byl poskytnut na hospodaření v lesích v roce 2024!</t>
  </si>
  <si>
    <t>RO č. 10/2025</t>
  </si>
  <si>
    <t>Neinvest.příspěvek - Hospodaření v lesích - ekologické a k přírodě šetrné technologie při hosp. v lesích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</si>
  <si>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10/2025 - ZMě Štíty č. 20 dne 10.12.2025: </t>
    </r>
  </si>
  <si>
    <t>Služby pro obyvatelstvo - neinvestiční výdaje</t>
  </si>
  <si>
    <t>IX. Neinvestiční příspěvek - hospodaření v lesích - ÚZ 29014 a ÚZ 29015 - Ministerstvo zemědělství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</si>
</sst>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&quot; Kč&quot;"/>
    <numFmt numFmtId="166" formatCode="#,##0&quot; Kč&quot;"/>
  </numFmts>
  <fonts count="1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1"/>
    </font>
    <font>
      <sz val="9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i/>
      <u/>
      <sz val="16"/>
      <color rgb="FF000000"/>
      <name val="Times New Roman"/>
      <family val="1"/>
      <charset val="238"/>
    </font>
    <font>
      <u/>
      <sz val="16"/>
      <color rgb="FF000000"/>
      <name val="Arial"/>
      <family val="2"/>
      <charset val="238"/>
    </font>
    <font>
      <b/>
      <u/>
      <sz val="16"/>
      <name val="Arial"/>
      <family val="2"/>
      <charset val="238"/>
    </font>
    <font>
      <b/>
      <i/>
      <sz val="14"/>
      <color rgb="FF000000"/>
      <name val="Times New Roman"/>
      <family val="1"/>
      <charset val="238"/>
    </font>
    <font>
      <b/>
      <sz val="12.5"/>
      <color rgb="FF000080"/>
      <name val="Arial"/>
      <family val="2"/>
      <charset val="238"/>
    </font>
    <font>
      <b/>
      <sz val="7"/>
      <color indexed="18"/>
      <name val="Times New Roman"/>
      <family val="1"/>
      <charset val="238"/>
    </font>
    <font>
      <b/>
      <u/>
      <sz val="12.5"/>
      <color indexed="18"/>
      <name val="Arial"/>
      <family val="2"/>
      <charset val="238"/>
    </font>
    <font>
      <sz val="10"/>
      <color rgb="FF000080"/>
      <name val="Symbol"/>
      <family val="1"/>
      <charset val="2"/>
    </font>
    <font>
      <sz val="7"/>
      <color indexed="1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color indexed="8"/>
      <name val="Symbol"/>
      <family val="1"/>
      <charset val="2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sz val="7"/>
      <color rgb="FF000000"/>
      <name val="Times New Roman"/>
      <family val="1"/>
      <charset val="238"/>
    </font>
    <font>
      <b/>
      <u/>
      <sz val="12.5"/>
      <color rgb="FF000080"/>
      <name val="Times New Roman"/>
      <family val="1"/>
      <charset val="238"/>
    </font>
    <font>
      <b/>
      <sz val="10.5"/>
      <color rgb="FF000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.5"/>
      <color rgb="FFFF0000"/>
      <name val="Times New Roman"/>
      <family val="1"/>
      <charset val="238"/>
    </font>
    <font>
      <b/>
      <u/>
      <sz val="12.5"/>
      <name val="Times New Roman"/>
      <family val="1"/>
      <charset val="238"/>
    </font>
    <font>
      <b/>
      <u/>
      <sz val="7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b/>
      <i/>
      <sz val="7.5"/>
      <name val="Times New Roman"/>
      <family val="1"/>
      <charset val="238"/>
    </font>
    <font>
      <b/>
      <sz val="7.5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.65"/>
      <color indexed="1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8.9499999999999993"/>
      <name val="Times New Roman"/>
      <family val="1"/>
      <charset val="238"/>
    </font>
    <font>
      <sz val="8.9499999999999993"/>
      <name val="Times New Roman"/>
      <family val="1"/>
      <charset val="238"/>
    </font>
    <font>
      <sz val="8.9499999999999993"/>
      <color rgb="FFFF0000"/>
      <name val="Times New Roman"/>
      <family val="1"/>
      <charset val="238"/>
    </font>
    <font>
      <b/>
      <sz val="9"/>
      <color rgb="FF00008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Times New Roman"/>
      <family val="1"/>
      <charset val="238"/>
    </font>
    <font>
      <sz val="9"/>
      <color rgb="FF000080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4"/>
      <name val="Calibri"/>
      <family val="2"/>
      <charset val="238"/>
    </font>
    <font>
      <sz val="5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u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sz val="4"/>
      <name val="Calibri"/>
      <family val="2"/>
      <charset val="238"/>
      <scheme val="minor"/>
    </font>
    <font>
      <sz val="5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9.5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10"/>
      <color indexed="18"/>
      <name val="Symbol"/>
      <family val="1"/>
      <charset val="2"/>
    </font>
    <font>
      <sz val="10"/>
      <color indexed="18"/>
      <name val="Arial"/>
      <family val="2"/>
      <charset val="238"/>
    </font>
    <font>
      <sz val="10"/>
      <color indexed="63"/>
      <name val="Symbol"/>
      <family val="1"/>
      <charset val="2"/>
    </font>
    <font>
      <sz val="10"/>
      <color indexed="63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7"/>
      <name val="Symbol"/>
      <family val="1"/>
      <charset val="2"/>
    </font>
    <font>
      <b/>
      <sz val="8"/>
      <color rgb="FF00008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.5"/>
      <name val="Calibri"/>
      <family val="2"/>
      <charset val="238"/>
    </font>
    <font>
      <b/>
      <sz val="9.5"/>
      <color indexed="8"/>
      <name val="Calibri"/>
      <family val="2"/>
      <charset val="238"/>
    </font>
    <font>
      <b/>
      <sz val="8"/>
      <color indexed="18"/>
      <name val="Arial"/>
      <family val="2"/>
      <charset val="238"/>
    </font>
    <font>
      <b/>
      <sz val="7"/>
      <color indexed="18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.5"/>
      <color indexed="8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E46C0A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AC090"/>
        <bgColor rgb="FFFCD5B5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E3E3E3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47"/>
      </patternFill>
    </fill>
    <fill>
      <patternFill patternType="solid">
        <fgColor theme="0"/>
        <bgColor indexed="47"/>
      </patternFill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CD5B5"/>
      </patternFill>
    </fill>
  </fills>
  <borders count="14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rgb="FF000000"/>
      </right>
      <top/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8"/>
      </bottom>
      <diagonal/>
    </border>
  </borders>
  <cellStyleXfs count="11">
    <xf numFmtId="0" fontId="0" fillId="0" borderId="0"/>
    <xf numFmtId="0" fontId="2" fillId="0" borderId="0"/>
    <xf numFmtId="0" fontId="5" fillId="0" borderId="0"/>
    <xf numFmtId="0" fontId="36" fillId="0" borderId="0"/>
    <xf numFmtId="0" fontId="1" fillId="0" borderId="0"/>
    <xf numFmtId="0" fontId="37" fillId="0" borderId="0"/>
    <xf numFmtId="0" fontId="69" fillId="0" borderId="0"/>
    <xf numFmtId="0" fontId="71" fillId="0" borderId="0"/>
    <xf numFmtId="0" fontId="69" fillId="0" borderId="0"/>
    <xf numFmtId="0" fontId="76" fillId="0" borderId="0"/>
    <xf numFmtId="0" fontId="2" fillId="0" borderId="0"/>
  </cellStyleXfs>
  <cellXfs count="366">
    <xf numFmtId="0" fontId="0" fillId="0" borderId="0" xfId="0"/>
    <xf numFmtId="0" fontId="2" fillId="0" borderId="0" xfId="1"/>
    <xf numFmtId="0" fontId="7" fillId="0" borderId="0" xfId="0" applyFont="1"/>
    <xf numFmtId="0" fontId="0" fillId="0" borderId="0" xfId="0" applyAlignment="1">
      <alignment vertical="center"/>
    </xf>
    <xf numFmtId="165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7" fillId="0" borderId="13" xfId="0" applyFont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165" fontId="26" fillId="5" borderId="19" xfId="0" applyNumberFormat="1" applyFont="1" applyFill="1" applyBorder="1" applyAlignment="1">
      <alignment horizontal="right" vertical="center" wrapText="1"/>
    </xf>
    <xf numFmtId="0" fontId="26" fillId="0" borderId="9" xfId="0" applyFont="1" applyBorder="1" applyAlignment="1">
      <alignment vertical="center"/>
    </xf>
    <xf numFmtId="0" fontId="26" fillId="0" borderId="20" xfId="0" applyFont="1" applyBorder="1" applyAlignment="1">
      <alignment vertical="center" wrapText="1"/>
    </xf>
    <xf numFmtId="165" fontId="26" fillId="0" borderId="15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38" fillId="0" borderId="0" xfId="0" applyFont="1"/>
    <xf numFmtId="0" fontId="42" fillId="0" borderId="0" xfId="0" applyFont="1"/>
    <xf numFmtId="2" fontId="40" fillId="0" borderId="0" xfId="0" applyNumberFormat="1" applyFont="1" applyAlignment="1">
      <alignment horizontal="left" vertical="center"/>
    </xf>
    <xf numFmtId="2" fontId="43" fillId="0" borderId="0" xfId="0" applyNumberFormat="1" applyFont="1" applyAlignment="1">
      <alignment horizontal="left" vertical="center"/>
    </xf>
    <xf numFmtId="2" fontId="44" fillId="0" borderId="0" xfId="0" applyNumberFormat="1" applyFont="1" applyAlignment="1">
      <alignment horizontal="left" vertical="center"/>
    </xf>
    <xf numFmtId="164" fontId="45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46" fillId="0" borderId="0" xfId="1" applyNumberFormat="1" applyFont="1" applyAlignment="1">
      <alignment vertical="center"/>
    </xf>
    <xf numFmtId="0" fontId="52" fillId="0" borderId="0" xfId="1" applyFont="1"/>
    <xf numFmtId="49" fontId="26" fillId="0" borderId="0" xfId="3" applyNumberFormat="1" applyFont="1" applyAlignment="1">
      <alignment vertical="center" wrapText="1"/>
    </xf>
    <xf numFmtId="164" fontId="39" fillId="0" borderId="0" xfId="3" applyNumberFormat="1" applyFont="1" applyAlignment="1">
      <alignment horizontal="right" vertical="center" wrapText="1"/>
    </xf>
    <xf numFmtId="164" fontId="55" fillId="0" borderId="0" xfId="3" applyNumberFormat="1" applyFont="1" applyAlignment="1">
      <alignment vertical="center"/>
    </xf>
    <xf numFmtId="164" fontId="23" fillId="0" borderId="0" xfId="3" applyNumberFormat="1" applyFont="1" applyAlignment="1">
      <alignment vertical="center" wrapText="1"/>
    </xf>
    <xf numFmtId="165" fontId="4" fillId="5" borderId="19" xfId="0" applyNumberFormat="1" applyFont="1" applyFill="1" applyBorder="1" applyAlignment="1">
      <alignment horizontal="right" vertical="center" wrapText="1"/>
    </xf>
    <xf numFmtId="2" fontId="47" fillId="2" borderId="10" xfId="0" applyNumberFormat="1" applyFont="1" applyFill="1" applyBorder="1" applyAlignment="1">
      <alignment horizontal="left" vertical="center" wrapText="1"/>
    </xf>
    <xf numFmtId="49" fontId="58" fillId="4" borderId="5" xfId="0" applyNumberFormat="1" applyFont="1" applyFill="1" applyBorder="1" applyAlignment="1">
      <alignment horizontal="left" vertical="center"/>
    </xf>
    <xf numFmtId="2" fontId="59" fillId="4" borderId="18" xfId="0" applyNumberFormat="1" applyFont="1" applyFill="1" applyBorder="1" applyAlignment="1">
      <alignment vertical="center"/>
    </xf>
    <xf numFmtId="2" fontId="59" fillId="4" borderId="50" xfId="0" applyNumberFormat="1" applyFont="1" applyFill="1" applyBorder="1" applyAlignment="1">
      <alignment vertical="center"/>
    </xf>
    <xf numFmtId="2" fontId="59" fillId="4" borderId="44" xfId="0" applyNumberFormat="1" applyFont="1" applyFill="1" applyBorder="1" applyAlignment="1">
      <alignment horizontal="left" vertical="center"/>
    </xf>
    <xf numFmtId="2" fontId="60" fillId="4" borderId="50" xfId="0" applyNumberFormat="1" applyFont="1" applyFill="1" applyBorder="1" applyAlignment="1">
      <alignment vertical="center"/>
    </xf>
    <xf numFmtId="2" fontId="60" fillId="4" borderId="44" xfId="0" applyNumberFormat="1" applyFont="1" applyFill="1" applyBorder="1" applyAlignment="1">
      <alignment horizontal="left" vertical="center"/>
    </xf>
    <xf numFmtId="49" fontId="58" fillId="4" borderId="37" xfId="0" applyNumberFormat="1" applyFont="1" applyFill="1" applyBorder="1" applyAlignment="1">
      <alignment horizontal="left" vertical="center"/>
    </xf>
    <xf numFmtId="2" fontId="59" fillId="4" borderId="55" xfId="0" applyNumberFormat="1" applyFont="1" applyFill="1" applyBorder="1" applyAlignment="1">
      <alignment vertical="center"/>
    </xf>
    <xf numFmtId="2" fontId="59" fillId="4" borderId="56" xfId="0" applyNumberFormat="1" applyFont="1" applyFill="1" applyBorder="1" applyAlignment="1">
      <alignment vertical="center"/>
    </xf>
    <xf numFmtId="2" fontId="59" fillId="4" borderId="45" xfId="0" applyNumberFormat="1" applyFont="1" applyFill="1" applyBorder="1" applyAlignment="1">
      <alignment horizontal="left" vertical="center"/>
    </xf>
    <xf numFmtId="164" fontId="61" fillId="10" borderId="42" xfId="0" applyNumberFormat="1" applyFont="1" applyFill="1" applyBorder="1" applyAlignment="1">
      <alignment vertical="center" wrapText="1"/>
    </xf>
    <xf numFmtId="2" fontId="50" fillId="0" borderId="0" xfId="0" applyNumberFormat="1" applyFont="1" applyAlignment="1">
      <alignment horizontal="left" vertical="center"/>
    </xf>
    <xf numFmtId="2" fontId="47" fillId="2" borderId="28" xfId="0" applyNumberFormat="1" applyFont="1" applyFill="1" applyBorder="1" applyAlignment="1">
      <alignment horizontal="left" vertical="center" wrapText="1"/>
    </xf>
    <xf numFmtId="164" fontId="53" fillId="6" borderId="40" xfId="3" applyNumberFormat="1" applyFont="1" applyFill="1" applyBorder="1" applyAlignment="1">
      <alignment vertical="center"/>
    </xf>
    <xf numFmtId="2" fontId="63" fillId="0" borderId="0" xfId="0" applyNumberFormat="1" applyFont="1" applyAlignment="1">
      <alignment vertical="center"/>
    </xf>
    <xf numFmtId="2" fontId="4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2" fontId="66" fillId="0" borderId="0" xfId="0" applyNumberFormat="1" applyFont="1" applyAlignment="1">
      <alignment vertical="center"/>
    </xf>
    <xf numFmtId="164" fontId="56" fillId="0" borderId="0" xfId="0" applyNumberFormat="1" applyFont="1" applyAlignment="1">
      <alignment vertical="center"/>
    </xf>
    <xf numFmtId="164" fontId="67" fillId="0" borderId="0" xfId="0" applyNumberFormat="1" applyFont="1" applyAlignment="1">
      <alignment vertical="center"/>
    </xf>
    <xf numFmtId="164" fontId="68" fillId="2" borderId="26" xfId="0" applyNumberFormat="1" applyFont="1" applyFill="1" applyBorder="1" applyAlignment="1">
      <alignment horizontal="right" vertical="center" wrapText="1"/>
    </xf>
    <xf numFmtId="165" fontId="70" fillId="0" borderId="0" xfId="0" applyNumberFormat="1" applyFont="1" applyAlignment="1">
      <alignment vertical="center"/>
    </xf>
    <xf numFmtId="165" fontId="70" fillId="5" borderId="0" xfId="0" applyNumberFormat="1" applyFont="1" applyFill="1" applyAlignment="1">
      <alignment vertical="center"/>
    </xf>
    <xf numFmtId="3" fontId="23" fillId="6" borderId="14" xfId="0" applyNumberFormat="1" applyFont="1" applyFill="1" applyBorder="1" applyAlignment="1">
      <alignment horizontal="right" vertical="center" wrapText="1"/>
    </xf>
    <xf numFmtId="165" fontId="9" fillId="5" borderId="0" xfId="0" applyNumberFormat="1" applyFont="1" applyFill="1" applyAlignment="1">
      <alignment vertical="center"/>
    </xf>
    <xf numFmtId="164" fontId="6" fillId="11" borderId="23" xfId="3" applyNumberFormat="1" applyFont="1" applyFill="1" applyBorder="1" applyAlignment="1">
      <alignment vertical="center" wrapText="1"/>
    </xf>
    <xf numFmtId="164" fontId="55" fillId="11" borderId="8" xfId="3" applyNumberFormat="1" applyFont="1" applyFill="1" applyBorder="1" applyAlignment="1">
      <alignment vertical="center" wrapText="1"/>
    </xf>
    <xf numFmtId="164" fontId="6" fillId="11" borderId="8" xfId="3" applyNumberFormat="1" applyFont="1" applyFill="1" applyBorder="1" applyAlignment="1">
      <alignment vertical="center" wrapText="1"/>
    </xf>
    <xf numFmtId="2" fontId="47" fillId="2" borderId="10" xfId="0" applyNumberFormat="1" applyFont="1" applyFill="1" applyBorder="1" applyAlignment="1">
      <alignment horizontal="left" vertical="top" wrapText="1"/>
    </xf>
    <xf numFmtId="2" fontId="48" fillId="2" borderId="46" xfId="0" applyNumberFormat="1" applyFont="1" applyFill="1" applyBorder="1" applyAlignment="1">
      <alignment horizontal="center" vertical="top" wrapText="1"/>
    </xf>
    <xf numFmtId="164" fontId="57" fillId="2" borderId="11" xfId="0" applyNumberFormat="1" applyFont="1" applyFill="1" applyBorder="1" applyAlignment="1">
      <alignment horizontal="right" vertical="top" wrapText="1"/>
    </xf>
    <xf numFmtId="164" fontId="53" fillId="2" borderId="12" xfId="0" applyNumberFormat="1" applyFont="1" applyFill="1" applyBorder="1" applyAlignment="1">
      <alignment horizontal="right" vertical="top" wrapText="1"/>
    </xf>
    <xf numFmtId="164" fontId="55" fillId="6" borderId="23" xfId="3" applyNumberFormat="1" applyFont="1" applyFill="1" applyBorder="1" applyAlignment="1">
      <alignment vertical="center" wrapText="1"/>
    </xf>
    <xf numFmtId="164" fontId="61" fillId="10" borderId="34" xfId="0" applyNumberFormat="1" applyFont="1" applyFill="1" applyBorder="1" applyAlignment="1">
      <alignment vertical="center" wrapText="1"/>
    </xf>
    <xf numFmtId="49" fontId="55" fillId="6" borderId="39" xfId="3" applyNumberFormat="1" applyFont="1" applyFill="1" applyBorder="1" applyAlignment="1">
      <alignment horizontal="left" vertical="center" wrapText="1"/>
    </xf>
    <xf numFmtId="49" fontId="35" fillId="6" borderId="13" xfId="3" applyNumberFormat="1" applyFont="1" applyFill="1" applyBorder="1" applyAlignment="1">
      <alignment horizontal="left" vertical="center" wrapText="1"/>
    </xf>
    <xf numFmtId="164" fontId="73" fillId="4" borderId="0" xfId="0" applyNumberFormat="1" applyFont="1" applyFill="1" applyAlignment="1">
      <alignment vertical="center" wrapText="1"/>
    </xf>
    <xf numFmtId="2" fontId="47" fillId="2" borderId="10" xfId="0" applyNumberFormat="1" applyFont="1" applyFill="1" applyBorder="1" applyAlignment="1">
      <alignment vertical="top" wrapText="1"/>
    </xf>
    <xf numFmtId="2" fontId="47" fillId="2" borderId="28" xfId="0" applyNumberFormat="1" applyFont="1" applyFill="1" applyBorder="1" applyAlignment="1">
      <alignment vertical="top" wrapText="1"/>
    </xf>
    <xf numFmtId="2" fontId="48" fillId="2" borderId="27" xfId="0" applyNumberFormat="1" applyFont="1" applyFill="1" applyBorder="1" applyAlignment="1">
      <alignment vertical="top" wrapText="1"/>
    </xf>
    <xf numFmtId="2" fontId="48" fillId="2" borderId="46" xfId="0" applyNumberFormat="1" applyFont="1" applyFill="1" applyBorder="1" applyAlignment="1">
      <alignment vertical="top" wrapText="1"/>
    </xf>
    <xf numFmtId="164" fontId="6" fillId="4" borderId="6" xfId="0" applyNumberFormat="1" applyFont="1" applyFill="1" applyBorder="1" applyAlignment="1">
      <alignment horizontal="right" vertical="center"/>
    </xf>
    <xf numFmtId="164" fontId="6" fillId="4" borderId="8" xfId="0" applyNumberFormat="1" applyFont="1" applyFill="1" applyBorder="1" applyAlignment="1">
      <alignment horizontal="right" vertical="center"/>
    </xf>
    <xf numFmtId="165" fontId="9" fillId="5" borderId="0" xfId="0" applyNumberFormat="1" applyFont="1" applyFill="1"/>
    <xf numFmtId="165" fontId="9" fillId="5" borderId="13" xfId="0" applyNumberFormat="1" applyFont="1" applyFill="1" applyBorder="1" applyAlignment="1">
      <alignment vertical="center"/>
    </xf>
    <xf numFmtId="0" fontId="74" fillId="4" borderId="61" xfId="0" applyFont="1" applyFill="1" applyBorder="1" applyAlignment="1">
      <alignment horizontal="left" vertical="center" wrapText="1"/>
    </xf>
    <xf numFmtId="0" fontId="75" fillId="4" borderId="30" xfId="0" applyFont="1" applyFill="1" applyBorder="1" applyAlignment="1">
      <alignment horizontal="left" vertical="center" wrapText="1"/>
    </xf>
    <xf numFmtId="0" fontId="28" fillId="4" borderId="30" xfId="0" applyFont="1" applyFill="1" applyBorder="1" applyAlignment="1">
      <alignment vertical="center" wrapText="1"/>
    </xf>
    <xf numFmtId="164" fontId="6" fillId="4" borderId="53" xfId="0" applyNumberFormat="1" applyFont="1" applyFill="1" applyBorder="1" applyAlignment="1">
      <alignment vertical="center"/>
    </xf>
    <xf numFmtId="0" fontId="74" fillId="4" borderId="60" xfId="0" applyFont="1" applyFill="1" applyBorder="1" applyAlignment="1">
      <alignment horizontal="left" vertical="center" wrapText="1"/>
    </xf>
    <xf numFmtId="0" fontId="75" fillId="4" borderId="33" xfId="0" applyFont="1" applyFill="1" applyBorder="1" applyAlignment="1">
      <alignment horizontal="left" vertical="center" wrapText="1"/>
    </xf>
    <xf numFmtId="0" fontId="28" fillId="4" borderId="33" xfId="0" applyFont="1" applyFill="1" applyBorder="1" applyAlignment="1">
      <alignment vertical="center" wrapText="1"/>
    </xf>
    <xf numFmtId="164" fontId="6" fillId="4" borderId="59" xfId="0" applyNumberFormat="1" applyFont="1" applyFill="1" applyBorder="1" applyAlignment="1">
      <alignment vertical="center"/>
    </xf>
    <xf numFmtId="0" fontId="74" fillId="4" borderId="62" xfId="0" applyFont="1" applyFill="1" applyBorder="1" applyAlignment="1">
      <alignment horizontal="left" vertical="center" wrapText="1"/>
    </xf>
    <xf numFmtId="0" fontId="75" fillId="4" borderId="63" xfId="0" applyFont="1" applyFill="1" applyBorder="1" applyAlignment="1">
      <alignment horizontal="left" vertical="center" wrapText="1"/>
    </xf>
    <xf numFmtId="0" fontId="28" fillId="4" borderId="63" xfId="0" applyFont="1" applyFill="1" applyBorder="1" applyAlignment="1">
      <alignment vertical="center" wrapText="1"/>
    </xf>
    <xf numFmtId="164" fontId="53" fillId="4" borderId="7" xfId="0" applyNumberFormat="1" applyFont="1" applyFill="1" applyBorder="1" applyAlignment="1">
      <alignment horizontal="right" vertical="center"/>
    </xf>
    <xf numFmtId="164" fontId="53" fillId="4" borderId="38" xfId="0" applyNumberFormat="1" applyFont="1" applyFill="1" applyBorder="1" applyAlignment="1">
      <alignment horizontal="right" vertical="center"/>
    </xf>
    <xf numFmtId="164" fontId="61" fillId="4" borderId="0" xfId="0" applyNumberFormat="1" applyFont="1" applyFill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55" fillId="0" borderId="13" xfId="3" applyFont="1" applyBorder="1" applyAlignment="1">
      <alignment vertical="center"/>
    </xf>
    <xf numFmtId="0" fontId="33" fillId="0" borderId="0" xfId="10" applyFont="1"/>
    <xf numFmtId="49" fontId="80" fillId="4" borderId="70" xfId="2" applyNumberFormat="1" applyFont="1" applyFill="1" applyBorder="1" applyAlignment="1">
      <alignment horizontal="center" vertical="center"/>
    </xf>
    <xf numFmtId="49" fontId="80" fillId="4" borderId="71" xfId="2" applyNumberFormat="1" applyFont="1" applyFill="1" applyBorder="1" applyAlignment="1">
      <alignment horizontal="center" vertical="center"/>
    </xf>
    <xf numFmtId="0" fontId="85" fillId="0" borderId="0" xfId="3" applyFont="1" applyAlignment="1">
      <alignment vertical="center"/>
    </xf>
    <xf numFmtId="164" fontId="86" fillId="0" borderId="0" xfId="3" applyNumberFormat="1" applyFont="1" applyAlignment="1">
      <alignment vertical="center"/>
    </xf>
    <xf numFmtId="164" fontId="85" fillId="0" borderId="0" xfId="3" applyNumberFormat="1" applyFont="1" applyAlignment="1">
      <alignment horizontal="right" vertical="center"/>
    </xf>
    <xf numFmtId="49" fontId="87" fillId="0" borderId="0" xfId="0" applyNumberFormat="1" applyFont="1" applyAlignment="1">
      <alignment horizontal="left" vertical="center"/>
    </xf>
    <xf numFmtId="49" fontId="89" fillId="0" borderId="0" xfId="0" applyNumberFormat="1" applyFont="1" applyAlignment="1">
      <alignment horizontal="center" vertical="center"/>
    </xf>
    <xf numFmtId="49" fontId="90" fillId="0" borderId="0" xfId="0" applyNumberFormat="1" applyFont="1" applyAlignment="1">
      <alignment horizontal="center" vertical="center"/>
    </xf>
    <xf numFmtId="49" fontId="91" fillId="0" borderId="0" xfId="1" applyNumberFormat="1" applyFont="1" applyAlignment="1">
      <alignment horizontal="center" vertical="center"/>
    </xf>
    <xf numFmtId="4" fontId="91" fillId="0" borderId="0" xfId="1" applyNumberFormat="1" applyFont="1" applyAlignment="1">
      <alignment vertical="center"/>
    </xf>
    <xf numFmtId="0" fontId="91" fillId="0" borderId="0" xfId="1" applyFont="1" applyAlignment="1">
      <alignment vertical="center"/>
    </xf>
    <xf numFmtId="49" fontId="92" fillId="0" borderId="0" xfId="2" applyNumberFormat="1" applyFont="1" applyAlignment="1">
      <alignment vertical="center"/>
    </xf>
    <xf numFmtId="49" fontId="93" fillId="0" borderId="0" xfId="2" applyNumberFormat="1" applyFont="1" applyAlignment="1">
      <alignment horizontal="center" vertical="center"/>
    </xf>
    <xf numFmtId="49" fontId="94" fillId="0" borderId="0" xfId="10" applyNumberFormat="1" applyFont="1" applyAlignment="1">
      <alignment horizontal="center" vertical="center"/>
    </xf>
    <xf numFmtId="4" fontId="94" fillId="0" borderId="0" xfId="10" applyNumberFormat="1" applyFont="1" applyAlignment="1">
      <alignment vertical="center"/>
    </xf>
    <xf numFmtId="0" fontId="94" fillId="0" borderId="0" xfId="10" applyFont="1" applyAlignment="1">
      <alignment vertical="center"/>
    </xf>
    <xf numFmtId="0" fontId="2" fillId="0" borderId="0" xfId="10"/>
    <xf numFmtId="4" fontId="82" fillId="4" borderId="73" xfId="10" applyNumberFormat="1" applyFont="1" applyFill="1" applyBorder="1" applyAlignment="1">
      <alignment vertical="center"/>
    </xf>
    <xf numFmtId="49" fontId="78" fillId="15" borderId="0" xfId="2" applyNumberFormat="1" applyFont="1" applyFill="1" applyAlignment="1">
      <alignment horizontal="left" vertical="center"/>
    </xf>
    <xf numFmtId="4" fontId="33" fillId="15" borderId="0" xfId="10" applyNumberFormat="1" applyFont="1" applyFill="1" applyAlignment="1">
      <alignment vertical="center"/>
    </xf>
    <xf numFmtId="0" fontId="33" fillId="15" borderId="0" xfId="10" applyFont="1" applyFill="1" applyAlignment="1">
      <alignment vertical="center"/>
    </xf>
    <xf numFmtId="0" fontId="33" fillId="4" borderId="0" xfId="10" applyFont="1" applyFill="1"/>
    <xf numFmtId="49" fontId="95" fillId="4" borderId="29" xfId="0" applyNumberFormat="1" applyFont="1" applyFill="1" applyBorder="1" applyAlignment="1">
      <alignment horizontal="center" vertical="center"/>
    </xf>
    <xf numFmtId="49" fontId="95" fillId="4" borderId="30" xfId="0" applyNumberFormat="1" applyFont="1" applyFill="1" applyBorder="1" applyAlignment="1">
      <alignment horizontal="center" vertical="center"/>
    </xf>
    <xf numFmtId="49" fontId="96" fillId="4" borderId="30" xfId="0" applyNumberFormat="1" applyFont="1" applyFill="1" applyBorder="1" applyAlignment="1">
      <alignment horizontal="center" vertical="center"/>
    </xf>
    <xf numFmtId="0" fontId="100" fillId="4" borderId="0" xfId="2" applyFont="1" applyFill="1" applyAlignment="1">
      <alignment vertical="center"/>
    </xf>
    <xf numFmtId="0" fontId="5" fillId="4" borderId="0" xfId="2" applyFill="1" applyAlignment="1">
      <alignment vertical="center"/>
    </xf>
    <xf numFmtId="165" fontId="9" fillId="4" borderId="0" xfId="2" applyNumberFormat="1" applyFont="1" applyFill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102" fillId="4" borderId="76" xfId="2" applyFont="1" applyFill="1" applyBorder="1" applyAlignment="1">
      <alignment vertical="center"/>
    </xf>
    <xf numFmtId="0" fontId="103" fillId="4" borderId="76" xfId="2" applyFont="1" applyFill="1" applyBorder="1" applyAlignment="1">
      <alignment vertical="center"/>
    </xf>
    <xf numFmtId="0" fontId="104" fillId="4" borderId="76" xfId="2" applyFont="1" applyFill="1" applyBorder="1" applyAlignment="1">
      <alignment vertical="center"/>
    </xf>
    <xf numFmtId="165" fontId="9" fillId="7" borderId="13" xfId="0" applyNumberFormat="1" applyFont="1" applyFill="1" applyBorder="1" applyAlignment="1">
      <alignment vertical="center"/>
    </xf>
    <xf numFmtId="165" fontId="26" fillId="5" borderId="16" xfId="0" applyNumberFormat="1" applyFont="1" applyFill="1" applyBorder="1" applyAlignment="1">
      <alignment vertical="center" wrapText="1"/>
    </xf>
    <xf numFmtId="165" fontId="4" fillId="16" borderId="77" xfId="2" applyNumberFormat="1" applyFont="1" applyFill="1" applyBorder="1" applyAlignment="1">
      <alignment vertical="center" wrapText="1"/>
    </xf>
    <xf numFmtId="165" fontId="26" fillId="5" borderId="17" xfId="0" applyNumberFormat="1" applyFont="1" applyFill="1" applyBorder="1" applyAlignment="1">
      <alignment vertical="center" wrapText="1"/>
    </xf>
    <xf numFmtId="165" fontId="20" fillId="6" borderId="14" xfId="0" applyNumberFormat="1" applyFont="1" applyFill="1" applyBorder="1" applyAlignment="1">
      <alignment vertical="center" wrapText="1"/>
    </xf>
    <xf numFmtId="165" fontId="20" fillId="6" borderId="26" xfId="0" applyNumberFormat="1" applyFont="1" applyFill="1" applyBorder="1" applyAlignment="1">
      <alignment vertical="center" wrapText="1"/>
    </xf>
    <xf numFmtId="0" fontId="27" fillId="5" borderId="0" xfId="0" applyFont="1" applyFill="1" applyAlignment="1">
      <alignment horizontal="center" vertical="center"/>
    </xf>
    <xf numFmtId="165" fontId="4" fillId="5" borderId="19" xfId="0" applyNumberFormat="1" applyFont="1" applyFill="1" applyBorder="1" applyAlignment="1">
      <alignment vertical="center" wrapText="1"/>
    </xf>
    <xf numFmtId="165" fontId="26" fillId="5" borderId="19" xfId="0" applyNumberFormat="1" applyFont="1" applyFill="1" applyBorder="1" applyAlignment="1">
      <alignment vertical="center" wrapText="1"/>
    </xf>
    <xf numFmtId="165" fontId="26" fillId="5" borderId="21" xfId="0" applyNumberFormat="1" applyFont="1" applyFill="1" applyBorder="1" applyAlignment="1">
      <alignment vertical="center" wrapText="1"/>
    </xf>
    <xf numFmtId="165" fontId="26" fillId="5" borderId="78" xfId="0" applyNumberFormat="1" applyFont="1" applyFill="1" applyBorder="1" applyAlignment="1">
      <alignment vertical="center" wrapText="1"/>
    </xf>
    <xf numFmtId="165" fontId="26" fillId="5" borderId="22" xfId="0" applyNumberFormat="1" applyFont="1" applyFill="1" applyBorder="1" applyAlignment="1">
      <alignment vertical="center" wrapText="1"/>
    </xf>
    <xf numFmtId="165" fontId="26" fillId="5" borderId="79" xfId="0" applyNumberFormat="1" applyFont="1" applyFill="1" applyBorder="1" applyAlignment="1">
      <alignment vertical="center" wrapText="1"/>
    </xf>
    <xf numFmtId="165" fontId="20" fillId="6" borderId="14" xfId="0" applyNumberFormat="1" applyFont="1" applyFill="1" applyBorder="1" applyAlignment="1">
      <alignment vertical="center"/>
    </xf>
    <xf numFmtId="165" fontId="20" fillId="6" borderId="26" xfId="0" applyNumberFormat="1" applyFont="1" applyFill="1" applyBorder="1" applyAlignment="1">
      <alignment vertical="center"/>
    </xf>
    <xf numFmtId="3" fontId="23" fillId="6" borderId="26" xfId="0" applyNumberFormat="1" applyFont="1" applyFill="1" applyBorder="1" applyAlignment="1">
      <alignment horizontal="right" vertical="center" wrapText="1"/>
    </xf>
    <xf numFmtId="2" fontId="40" fillId="0" borderId="0" xfId="0" applyNumberFormat="1" applyFont="1" applyAlignment="1">
      <alignment horizontal="left"/>
    </xf>
    <xf numFmtId="2" fontId="43" fillId="0" borderId="0" xfId="0" applyNumberFormat="1" applyFont="1" applyAlignment="1">
      <alignment horizontal="left"/>
    </xf>
    <xf numFmtId="2" fontId="44" fillId="0" borderId="0" xfId="0" applyNumberFormat="1" applyFont="1" applyAlignment="1">
      <alignment horizontal="left"/>
    </xf>
    <xf numFmtId="164" fontId="24" fillId="0" borderId="78" xfId="0" applyNumberFormat="1" applyFont="1" applyBorder="1" applyAlignment="1">
      <alignment horizontal="center" vertical="center" wrapText="1"/>
    </xf>
    <xf numFmtId="164" fontId="105" fillId="0" borderId="86" xfId="0" applyNumberFormat="1" applyFont="1" applyBorder="1" applyAlignment="1">
      <alignment horizontal="center" vertical="center" wrapText="1"/>
    </xf>
    <xf numFmtId="164" fontId="49" fillId="2" borderId="87" xfId="0" applyNumberFormat="1" applyFont="1" applyFill="1" applyBorder="1" applyAlignment="1">
      <alignment horizontal="center" vertical="center" wrapText="1"/>
    </xf>
    <xf numFmtId="164" fontId="49" fillId="2" borderId="88" xfId="0" applyNumberFormat="1" applyFont="1" applyFill="1" applyBorder="1" applyAlignment="1">
      <alignment horizontal="center" vertical="center" wrapText="1"/>
    </xf>
    <xf numFmtId="164" fontId="49" fillId="2" borderId="89" xfId="0" applyNumberFormat="1" applyFont="1" applyFill="1" applyBorder="1" applyAlignment="1">
      <alignment horizontal="center" vertical="center" wrapText="1"/>
    </xf>
    <xf numFmtId="164" fontId="106" fillId="10" borderId="34" xfId="0" applyNumberFormat="1" applyFont="1" applyFill="1" applyBorder="1" applyAlignment="1">
      <alignment vertical="center" wrapText="1"/>
    </xf>
    <xf numFmtId="164" fontId="106" fillId="10" borderId="67" xfId="0" applyNumberFormat="1" applyFont="1" applyFill="1" applyBorder="1" applyAlignment="1">
      <alignment vertical="center" wrapText="1"/>
    </xf>
    <xf numFmtId="164" fontId="106" fillId="10" borderId="90" xfId="0" applyNumberFormat="1" applyFont="1" applyFill="1" applyBorder="1" applyAlignment="1">
      <alignment vertical="center" wrapText="1"/>
    </xf>
    <xf numFmtId="164" fontId="61" fillId="10" borderId="90" xfId="0" applyNumberFormat="1" applyFont="1" applyFill="1" applyBorder="1" applyAlignment="1">
      <alignment vertical="center" wrapText="1"/>
    </xf>
    <xf numFmtId="4" fontId="107" fillId="0" borderId="0" xfId="0" applyNumberFormat="1" applyFont="1" applyAlignment="1">
      <alignment horizontal="right" vertical="center" wrapText="1"/>
    </xf>
    <xf numFmtId="4" fontId="65" fillId="0" borderId="0" xfId="0" applyNumberFormat="1" applyFont="1" applyAlignment="1">
      <alignment vertical="center"/>
    </xf>
    <xf numFmtId="2" fontId="108" fillId="0" borderId="0" xfId="0" applyNumberFormat="1" applyFont="1"/>
    <xf numFmtId="164" fontId="42" fillId="0" borderId="0" xfId="0" applyNumberFormat="1" applyFont="1"/>
    <xf numFmtId="2" fontId="108" fillId="0" borderId="92" xfId="0" applyNumberFormat="1" applyFont="1" applyBorder="1"/>
    <xf numFmtId="49" fontId="26" fillId="11" borderId="93" xfId="3" applyNumberFormat="1" applyFont="1" applyFill="1" applyBorder="1" applyAlignment="1">
      <alignment horizontal="left" vertical="center" wrapText="1"/>
    </xf>
    <xf numFmtId="49" fontId="20" fillId="11" borderId="94" xfId="3" applyNumberFormat="1" applyFont="1" applyFill="1" applyBorder="1" applyAlignment="1">
      <alignment vertical="center" wrapText="1"/>
    </xf>
    <xf numFmtId="164" fontId="110" fillId="12" borderId="82" xfId="1" applyNumberFormat="1" applyFont="1" applyFill="1" applyBorder="1" applyAlignment="1">
      <alignment vertical="center"/>
    </xf>
    <xf numFmtId="49" fontId="26" fillId="11" borderId="29" xfId="3" applyNumberFormat="1" applyFont="1" applyFill="1" applyBorder="1" applyAlignment="1">
      <alignment horizontal="left" vertical="center" wrapText="1"/>
    </xf>
    <xf numFmtId="49" fontId="20" fillId="11" borderId="30" xfId="3" applyNumberFormat="1" applyFont="1" applyFill="1" applyBorder="1" applyAlignment="1">
      <alignment vertical="center" wrapText="1"/>
    </xf>
    <xf numFmtId="164" fontId="110" fillId="12" borderId="69" xfId="1" applyNumberFormat="1" applyFont="1" applyFill="1" applyBorder="1" applyAlignment="1">
      <alignment vertical="center"/>
    </xf>
    <xf numFmtId="49" fontId="26" fillId="7" borderId="31" xfId="3" applyNumberFormat="1" applyFont="1" applyFill="1" applyBorder="1" applyAlignment="1">
      <alignment horizontal="left" vertical="center" wrapText="1"/>
    </xf>
    <xf numFmtId="49" fontId="20" fillId="7" borderId="32" xfId="3" applyNumberFormat="1" applyFont="1" applyFill="1" applyBorder="1" applyAlignment="1">
      <alignment vertical="center" wrapText="1"/>
    </xf>
    <xf numFmtId="164" fontId="110" fillId="0" borderId="95" xfId="1" applyNumberFormat="1" applyFont="1" applyBorder="1" applyAlignment="1">
      <alignment vertical="center"/>
    </xf>
    <xf numFmtId="164" fontId="75" fillId="9" borderId="96" xfId="1" applyNumberFormat="1" applyFont="1" applyFill="1" applyBorder="1" applyAlignment="1">
      <alignment horizontal="right" vertical="center"/>
    </xf>
    <xf numFmtId="164" fontId="53" fillId="9" borderId="84" xfId="1" applyNumberFormat="1" applyFont="1" applyFill="1" applyBorder="1" applyAlignment="1">
      <alignment horizontal="right" vertical="center"/>
    </xf>
    <xf numFmtId="0" fontId="111" fillId="0" borderId="0" xfId="1" applyFont="1"/>
    <xf numFmtId="164" fontId="6" fillId="17" borderId="97" xfId="0" applyNumberFormat="1" applyFont="1" applyFill="1" applyBorder="1"/>
    <xf numFmtId="164" fontId="50" fillId="0" borderId="98" xfId="0" applyNumberFormat="1" applyFont="1" applyBorder="1"/>
    <xf numFmtId="164" fontId="6" fillId="17" borderId="19" xfId="0" applyNumberFormat="1" applyFont="1" applyFill="1" applyBorder="1"/>
    <xf numFmtId="164" fontId="50" fillId="0" borderId="99" xfId="0" applyNumberFormat="1" applyFont="1" applyBorder="1"/>
    <xf numFmtId="164" fontId="62" fillId="0" borderId="99" xfId="0" applyNumberFormat="1" applyFont="1" applyBorder="1"/>
    <xf numFmtId="164" fontId="6" fillId="0" borderId="99" xfId="0" applyNumberFormat="1" applyFont="1" applyBorder="1"/>
    <xf numFmtId="164" fontId="6" fillId="17" borderId="17" xfId="0" applyNumberFormat="1" applyFont="1" applyFill="1" applyBorder="1"/>
    <xf numFmtId="164" fontId="50" fillId="0" borderId="100" xfId="0" applyNumberFormat="1" applyFont="1" applyBorder="1"/>
    <xf numFmtId="164" fontId="62" fillId="0" borderId="100" xfId="0" applyNumberFormat="1" applyFont="1" applyBorder="1"/>
    <xf numFmtId="164" fontId="61" fillId="10" borderId="102" xfId="0" applyNumberFormat="1" applyFont="1" applyFill="1" applyBorder="1" applyAlignment="1">
      <alignment vertical="center" wrapText="1"/>
    </xf>
    <xf numFmtId="164" fontId="61" fillId="4" borderId="103" xfId="0" applyNumberFormat="1" applyFont="1" applyFill="1" applyBorder="1" applyAlignment="1">
      <alignment vertical="center" wrapText="1"/>
    </xf>
    <xf numFmtId="164" fontId="61" fillId="4" borderId="92" xfId="0" applyNumberFormat="1" applyFont="1" applyFill="1" applyBorder="1" applyAlignment="1">
      <alignment vertical="center" wrapText="1"/>
    </xf>
    <xf numFmtId="164" fontId="49" fillId="2" borderId="104" xfId="0" applyNumberFormat="1" applyFont="1" applyFill="1" applyBorder="1" applyAlignment="1">
      <alignment horizontal="center" vertical="center" wrapText="1"/>
    </xf>
    <xf numFmtId="164" fontId="49" fillId="2" borderId="105" xfId="0" applyNumberFormat="1" applyFont="1" applyFill="1" applyBorder="1" applyAlignment="1">
      <alignment horizontal="center" vertical="center" wrapText="1"/>
    </xf>
    <xf numFmtId="164" fontId="50" fillId="4" borderId="16" xfId="0" applyNumberFormat="1" applyFont="1" applyFill="1" applyBorder="1" applyAlignment="1">
      <alignment vertical="center"/>
    </xf>
    <xf numFmtId="164" fontId="50" fillId="4" borderId="106" xfId="0" applyNumberFormat="1" applyFont="1" applyFill="1" applyBorder="1" applyAlignment="1">
      <alignment vertical="center"/>
    </xf>
    <xf numFmtId="164" fontId="62" fillId="4" borderId="107" xfId="0" applyNumberFormat="1" applyFont="1" applyFill="1" applyBorder="1" applyAlignment="1">
      <alignment vertical="center"/>
    </xf>
    <xf numFmtId="164" fontId="50" fillId="4" borderId="19" xfId="0" applyNumberFormat="1" applyFont="1" applyFill="1" applyBorder="1" applyAlignment="1">
      <alignment vertical="center"/>
    </xf>
    <xf numFmtId="164" fontId="53" fillId="13" borderId="102" xfId="0" applyNumberFormat="1" applyFont="1" applyFill="1" applyBorder="1" applyAlignment="1">
      <alignment vertical="center"/>
    </xf>
    <xf numFmtId="164" fontId="0" fillId="0" borderId="0" xfId="0" applyNumberFormat="1"/>
    <xf numFmtId="164" fontId="49" fillId="2" borderId="87" xfId="0" applyNumberFormat="1" applyFont="1" applyFill="1" applyBorder="1" applyAlignment="1">
      <alignment horizontal="center" vertical="top" wrapText="1"/>
    </xf>
    <xf numFmtId="164" fontId="49" fillId="2" borderId="88" xfId="0" applyNumberFormat="1" applyFont="1" applyFill="1" applyBorder="1" applyAlignment="1">
      <alignment horizontal="center" vertical="top" wrapText="1"/>
    </xf>
    <xf numFmtId="164" fontId="49" fillId="2" borderId="89" xfId="0" applyNumberFormat="1" applyFont="1" applyFill="1" applyBorder="1" applyAlignment="1">
      <alignment horizontal="center" vertical="top" wrapText="1"/>
    </xf>
    <xf numFmtId="164" fontId="49" fillId="2" borderId="110" xfId="0" applyNumberFormat="1" applyFont="1" applyFill="1" applyBorder="1" applyAlignment="1">
      <alignment horizontal="center" vertical="center" wrapText="1"/>
    </xf>
    <xf numFmtId="164" fontId="6" fillId="4" borderId="111" xfId="0" applyNumberFormat="1" applyFont="1" applyFill="1" applyBorder="1" applyAlignment="1">
      <alignment vertical="center"/>
    </xf>
    <xf numFmtId="164" fontId="50" fillId="4" borderId="17" xfId="0" applyNumberFormat="1" applyFont="1" applyFill="1" applyBorder="1" applyAlignment="1">
      <alignment vertical="center"/>
    </xf>
    <xf numFmtId="164" fontId="62" fillId="4" borderId="91" xfId="0" applyNumberFormat="1" applyFont="1" applyFill="1" applyBorder="1" applyAlignment="1">
      <alignment vertical="center"/>
    </xf>
    <xf numFmtId="164" fontId="55" fillId="7" borderId="8" xfId="3" applyNumberFormat="1" applyFont="1" applyFill="1" applyBorder="1" applyAlignment="1">
      <alignment vertical="center" wrapText="1"/>
    </xf>
    <xf numFmtId="164" fontId="55" fillId="7" borderId="8" xfId="3" applyNumberFormat="1" applyFont="1" applyFill="1" applyBorder="1" applyAlignment="1">
      <alignment horizontal="right" vertical="center" wrapText="1"/>
    </xf>
    <xf numFmtId="164" fontId="53" fillId="2" borderId="27" xfId="0" applyNumberFormat="1" applyFont="1" applyFill="1" applyBorder="1" applyAlignment="1">
      <alignment horizontal="right" vertical="top" wrapText="1"/>
    </xf>
    <xf numFmtId="164" fontId="53" fillId="11" borderId="24" xfId="3" applyNumberFormat="1" applyFont="1" applyFill="1" applyBorder="1" applyAlignment="1">
      <alignment vertical="center"/>
    </xf>
    <xf numFmtId="164" fontId="53" fillId="11" borderId="25" xfId="3" applyNumberFormat="1" applyFont="1" applyFill="1" applyBorder="1" applyAlignment="1">
      <alignment vertical="center"/>
    </xf>
    <xf numFmtId="164" fontId="35" fillId="7" borderId="25" xfId="3" applyNumberFormat="1" applyFont="1" applyFill="1" applyBorder="1" applyAlignment="1">
      <alignment vertical="center"/>
    </xf>
    <xf numFmtId="164" fontId="53" fillId="9" borderId="118" xfId="1" applyNumberFormat="1" applyFont="1" applyFill="1" applyBorder="1" applyAlignment="1">
      <alignment horizontal="right" vertical="center"/>
    </xf>
    <xf numFmtId="164" fontId="72" fillId="12" borderId="82" xfId="1" applyNumberFormat="1" applyFont="1" applyFill="1" applyBorder="1" applyAlignment="1">
      <alignment vertical="center"/>
    </xf>
    <xf numFmtId="164" fontId="72" fillId="12" borderId="69" xfId="1" applyNumberFormat="1" applyFont="1" applyFill="1" applyBorder="1" applyAlignment="1">
      <alignment vertical="center"/>
    </xf>
    <xf numFmtId="164" fontId="72" fillId="0" borderId="95" xfId="1" applyNumberFormat="1" applyFont="1" applyBorder="1" applyAlignment="1">
      <alignment vertical="center"/>
    </xf>
    <xf numFmtId="164" fontId="49" fillId="2" borderId="78" xfId="0" applyNumberFormat="1" applyFont="1" applyFill="1" applyBorder="1" applyAlignment="1">
      <alignment horizontal="center" vertical="top" wrapText="1"/>
    </xf>
    <xf numFmtId="164" fontId="72" fillId="12" borderId="119" xfId="1" applyNumberFormat="1" applyFont="1" applyFill="1" applyBorder="1" applyAlignment="1">
      <alignment vertical="center"/>
    </xf>
    <xf numFmtId="164" fontId="72" fillId="12" borderId="53" xfId="1" applyNumberFormat="1" applyFont="1" applyFill="1" applyBorder="1" applyAlignment="1">
      <alignment vertical="center"/>
    </xf>
    <xf numFmtId="164" fontId="72" fillId="17" borderId="86" xfId="1" applyNumberFormat="1" applyFont="1" applyFill="1" applyBorder="1" applyAlignment="1">
      <alignment vertical="center"/>
    </xf>
    <xf numFmtId="164" fontId="53" fillId="9" borderId="90" xfId="1" applyNumberFormat="1" applyFont="1" applyFill="1" applyBorder="1" applyAlignment="1">
      <alignment horizontal="right" vertical="center"/>
    </xf>
    <xf numFmtId="4" fontId="33" fillId="14" borderId="121" xfId="10" applyNumberFormat="1" applyFont="1" applyFill="1" applyBorder="1" applyAlignment="1">
      <alignment vertical="center"/>
    </xf>
    <xf numFmtId="0" fontId="33" fillId="14" borderId="122" xfId="10" applyFont="1" applyFill="1" applyBorder="1" applyAlignment="1">
      <alignment vertical="center"/>
    </xf>
    <xf numFmtId="49" fontId="77" fillId="14" borderId="120" xfId="2" applyNumberFormat="1" applyFont="1" applyFill="1" applyBorder="1" applyAlignment="1">
      <alignment horizontal="center" vertical="center"/>
    </xf>
    <xf numFmtId="49" fontId="77" fillId="14" borderId="121" xfId="2" applyNumberFormat="1" applyFont="1" applyFill="1" applyBorder="1" applyAlignment="1">
      <alignment horizontal="center" vertical="center"/>
    </xf>
    <xf numFmtId="49" fontId="78" fillId="14" borderId="121" xfId="2" applyNumberFormat="1" applyFont="1" applyFill="1" applyBorder="1" applyAlignment="1">
      <alignment horizontal="center" vertical="center"/>
    </xf>
    <xf numFmtId="49" fontId="79" fillId="14" borderId="121" xfId="10" applyNumberFormat="1" applyFont="1" applyFill="1" applyBorder="1" applyAlignment="1">
      <alignment horizontal="center" vertical="center"/>
    </xf>
    <xf numFmtId="4" fontId="79" fillId="14" borderId="121" xfId="10" applyNumberFormat="1" applyFont="1" applyFill="1" applyBorder="1" applyAlignment="1">
      <alignment horizontal="center" vertical="center"/>
    </xf>
    <xf numFmtId="0" fontId="79" fillId="14" borderId="122" xfId="10" applyFont="1" applyFill="1" applyBorder="1" applyAlignment="1">
      <alignment vertical="center"/>
    </xf>
    <xf numFmtId="49" fontId="58" fillId="4" borderId="9" xfId="0" applyNumberFormat="1" applyFont="1" applyFill="1" applyBorder="1" applyAlignment="1">
      <alignment horizontal="left" vertical="center"/>
    </xf>
    <xf numFmtId="2" fontId="59" fillId="4" borderId="125" xfId="0" applyNumberFormat="1" applyFont="1" applyFill="1" applyBorder="1" applyAlignment="1">
      <alignment horizontal="left" vertical="center"/>
    </xf>
    <xf numFmtId="164" fontId="6" fillId="4" borderId="126" xfId="0" applyNumberFormat="1" applyFont="1" applyFill="1" applyBorder="1" applyAlignment="1">
      <alignment horizontal="right" vertical="center"/>
    </xf>
    <xf numFmtId="164" fontId="53" fillId="4" borderId="127" xfId="0" applyNumberFormat="1" applyFont="1" applyFill="1" applyBorder="1" applyAlignment="1">
      <alignment horizontal="right" vertical="center"/>
    </xf>
    <xf numFmtId="164" fontId="6" fillId="17" borderId="16" xfId="0" applyNumberFormat="1" applyFont="1" applyFill="1" applyBorder="1"/>
    <xf numFmtId="164" fontId="50" fillId="0" borderId="106" xfId="0" applyNumberFormat="1" applyFont="1" applyBorder="1"/>
    <xf numFmtId="164" fontId="62" fillId="0" borderId="86" xfId="0" applyNumberFormat="1" applyFont="1" applyBorder="1"/>
    <xf numFmtId="49" fontId="58" fillId="4" borderId="128" xfId="0" applyNumberFormat="1" applyFont="1" applyFill="1" applyBorder="1" applyAlignment="1">
      <alignment horizontal="left" vertical="center"/>
    </xf>
    <xf numFmtId="2" fontId="59" fillId="4" borderId="129" xfId="0" applyNumberFormat="1" applyFont="1" applyFill="1" applyBorder="1" applyAlignment="1">
      <alignment horizontal="left" vertical="center"/>
    </xf>
    <xf numFmtId="164" fontId="6" fillId="4" borderId="130" xfId="0" applyNumberFormat="1" applyFont="1" applyFill="1" applyBorder="1" applyAlignment="1">
      <alignment horizontal="right" vertical="center"/>
    </xf>
    <xf numFmtId="164" fontId="53" fillId="4" borderId="131" xfId="0" applyNumberFormat="1" applyFont="1" applyFill="1" applyBorder="1" applyAlignment="1">
      <alignment horizontal="right" vertical="center"/>
    </xf>
    <xf numFmtId="164" fontId="62" fillId="0" borderId="98" xfId="0" applyNumberFormat="1" applyFont="1" applyBorder="1"/>
    <xf numFmtId="2" fontId="59" fillId="4" borderId="49" xfId="0" applyNumberFormat="1" applyFont="1" applyFill="1" applyBorder="1" applyAlignment="1">
      <alignment vertical="center"/>
    </xf>
    <xf numFmtId="2" fontId="59" fillId="4" borderId="47" xfId="0" applyNumberFormat="1" applyFont="1" applyFill="1" applyBorder="1" applyAlignment="1">
      <alignment vertical="center"/>
    </xf>
    <xf numFmtId="164" fontId="61" fillId="10" borderId="101" xfId="0" applyNumberFormat="1" applyFont="1" applyFill="1" applyBorder="1" applyAlignment="1">
      <alignment vertical="center" wrapText="1"/>
    </xf>
    <xf numFmtId="49" fontId="87" fillId="0" borderId="0" xfId="0" applyNumberFormat="1" applyFont="1" applyAlignment="1">
      <alignment vertical="center"/>
    </xf>
    <xf numFmtId="49" fontId="112" fillId="0" borderId="0" xfId="0" applyNumberFormat="1" applyFont="1" applyAlignment="1">
      <alignment horizontal="center" vertical="center"/>
    </xf>
    <xf numFmtId="49" fontId="112" fillId="0" borderId="0" xfId="10" applyNumberFormat="1" applyFont="1" applyAlignment="1">
      <alignment horizontal="center" vertical="center"/>
    </xf>
    <xf numFmtId="49" fontId="113" fillId="0" borderId="0" xfId="10" applyNumberFormat="1" applyFont="1" applyAlignment="1">
      <alignment horizontal="center" vertical="center"/>
    </xf>
    <xf numFmtId="4" fontId="113" fillId="0" borderId="0" xfId="10" applyNumberFormat="1" applyFont="1" applyAlignment="1">
      <alignment vertical="center"/>
    </xf>
    <xf numFmtId="0" fontId="113" fillId="0" borderId="0" xfId="10" applyFont="1" applyAlignment="1">
      <alignment vertical="center"/>
    </xf>
    <xf numFmtId="49" fontId="80" fillId="4" borderId="72" xfId="2" applyNumberFormat="1" applyFont="1" applyFill="1" applyBorder="1" applyAlignment="1">
      <alignment horizontal="center" vertical="center"/>
    </xf>
    <xf numFmtId="49" fontId="80" fillId="4" borderId="73" xfId="2" applyNumberFormat="1" applyFont="1" applyFill="1" applyBorder="1" applyAlignment="1">
      <alignment horizontal="center" vertical="center"/>
    </xf>
    <xf numFmtId="49" fontId="81" fillId="4" borderId="73" xfId="2" applyNumberFormat="1" applyFont="1" applyFill="1" applyBorder="1" applyAlignment="1">
      <alignment horizontal="center" vertical="center"/>
    </xf>
    <xf numFmtId="49" fontId="82" fillId="4" borderId="132" xfId="9" applyNumberFormat="1" applyFont="1" applyFill="1" applyBorder="1" applyAlignment="1">
      <alignment vertical="center"/>
    </xf>
    <xf numFmtId="49" fontId="82" fillId="4" borderId="73" xfId="9" applyNumberFormat="1" applyFont="1" applyFill="1" applyBorder="1" applyAlignment="1">
      <alignment vertical="center"/>
    </xf>
    <xf numFmtId="49" fontId="84" fillId="4" borderId="73" xfId="10" applyNumberFormat="1" applyFont="1" applyFill="1" applyBorder="1" applyAlignment="1">
      <alignment horizontal="center" vertical="center"/>
    </xf>
    <xf numFmtId="49" fontId="82" fillId="4" borderId="133" xfId="9" applyNumberFormat="1" applyFont="1" applyFill="1" applyBorder="1" applyAlignment="1">
      <alignment vertical="center"/>
    </xf>
    <xf numFmtId="49" fontId="82" fillId="4" borderId="73" xfId="10" applyNumberFormat="1" applyFont="1" applyFill="1" applyBorder="1" applyAlignment="1">
      <alignment horizontal="center" vertical="center"/>
    </xf>
    <xf numFmtId="49" fontId="84" fillId="4" borderId="68" xfId="9" applyNumberFormat="1" applyFont="1" applyFill="1" applyBorder="1" applyAlignment="1">
      <alignment vertical="center" wrapText="1"/>
    </xf>
    <xf numFmtId="4" fontId="98" fillId="4" borderId="73" xfId="10" applyNumberFormat="1" applyFont="1" applyFill="1" applyBorder="1" applyAlignment="1">
      <alignment vertical="center"/>
    </xf>
    <xf numFmtId="4" fontId="114" fillId="4" borderId="73" xfId="10" applyNumberFormat="1" applyFont="1" applyFill="1" applyBorder="1" applyAlignment="1">
      <alignment vertical="center"/>
    </xf>
    <xf numFmtId="4" fontId="115" fillId="14" borderId="121" xfId="10" applyNumberFormat="1" applyFont="1" applyFill="1" applyBorder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4" fontId="82" fillId="4" borderId="74" xfId="10" applyNumberFormat="1" applyFont="1" applyFill="1" applyBorder="1" applyAlignment="1">
      <alignment vertical="center"/>
    </xf>
    <xf numFmtId="164" fontId="49" fillId="2" borderId="13" xfId="0" applyNumberFormat="1" applyFont="1" applyFill="1" applyBorder="1" applyAlignment="1">
      <alignment horizontal="center" vertical="center" wrapText="1"/>
    </xf>
    <xf numFmtId="0" fontId="104" fillId="4" borderId="76" xfId="2" applyFont="1" applyFill="1" applyBorder="1" applyAlignment="1">
      <alignment horizontal="right" vertical="center"/>
    </xf>
    <xf numFmtId="49" fontId="77" fillId="14" borderId="135" xfId="2" applyNumberFormat="1" applyFont="1" applyFill="1" applyBorder="1" applyAlignment="1">
      <alignment horizontal="center" vertical="center"/>
    </xf>
    <xf numFmtId="49" fontId="77" fillId="14" borderId="136" xfId="2" applyNumberFormat="1" applyFont="1" applyFill="1" applyBorder="1" applyAlignment="1">
      <alignment horizontal="center" vertical="center"/>
    </xf>
    <xf numFmtId="49" fontId="78" fillId="14" borderId="136" xfId="2" applyNumberFormat="1" applyFont="1" applyFill="1" applyBorder="1" applyAlignment="1">
      <alignment horizontal="center" vertical="center"/>
    </xf>
    <xf numFmtId="49" fontId="79" fillId="14" borderId="136" xfId="10" applyNumberFormat="1" applyFont="1" applyFill="1" applyBorder="1" applyAlignment="1">
      <alignment horizontal="center" vertical="center"/>
    </xf>
    <xf numFmtId="4" fontId="79" fillId="14" borderId="136" xfId="10" applyNumberFormat="1" applyFont="1" applyFill="1" applyBorder="1" applyAlignment="1">
      <alignment horizontal="center" vertical="center"/>
    </xf>
    <xf numFmtId="0" fontId="79" fillId="14" borderId="137" xfId="10" applyFont="1" applyFill="1" applyBorder="1" applyAlignment="1">
      <alignment vertical="center"/>
    </xf>
    <xf numFmtId="0" fontId="51" fillId="0" borderId="0" xfId="3" applyFont="1" applyAlignment="1">
      <alignment horizontal="left" vertical="center" wrapText="1"/>
    </xf>
    <xf numFmtId="2" fontId="48" fillId="2" borderId="27" xfId="0" applyNumberFormat="1" applyFont="1" applyFill="1" applyBorder="1" applyAlignment="1">
      <alignment horizontal="left" vertical="center" wrapText="1"/>
    </xf>
    <xf numFmtId="0" fontId="119" fillId="0" borderId="0" xfId="0" applyFont="1" applyAlignment="1">
      <alignment vertical="center"/>
    </xf>
    <xf numFmtId="49" fontId="95" fillId="4" borderId="35" xfId="0" applyNumberFormat="1" applyFont="1" applyFill="1" applyBorder="1" applyAlignment="1">
      <alignment horizontal="center" vertical="center"/>
    </xf>
    <xf numFmtId="49" fontId="95" fillId="4" borderId="36" xfId="0" applyNumberFormat="1" applyFont="1" applyFill="1" applyBorder="1" applyAlignment="1">
      <alignment horizontal="center" vertical="center"/>
    </xf>
    <xf numFmtId="49" fontId="96" fillId="4" borderId="36" xfId="0" applyNumberFormat="1" applyFont="1" applyFill="1" applyBorder="1" applyAlignment="1">
      <alignment horizontal="center" vertical="center"/>
    </xf>
    <xf numFmtId="49" fontId="82" fillId="0" borderId="74" xfId="2" applyNumberFormat="1" applyFont="1" applyBorder="1" applyAlignment="1">
      <alignment horizontal="center" vertical="center"/>
    </xf>
    <xf numFmtId="49" fontId="97" fillId="0" borderId="74" xfId="9" applyNumberFormat="1" applyFont="1" applyBorder="1"/>
    <xf numFmtId="0" fontId="83" fillId="0" borderId="74" xfId="0" applyFont="1" applyBorder="1" applyAlignment="1">
      <alignment horizontal="center" vertical="center"/>
    </xf>
    <xf numFmtId="49" fontId="97" fillId="0" borderId="74" xfId="10" applyNumberFormat="1" applyFont="1" applyBorder="1" applyAlignment="1">
      <alignment horizontal="center" vertical="center"/>
    </xf>
    <xf numFmtId="0" fontId="118" fillId="0" borderId="74" xfId="0" applyFont="1" applyBorder="1" applyAlignment="1">
      <alignment horizontal="center" vertical="center"/>
    </xf>
    <xf numFmtId="49" fontId="84" fillId="0" borderId="74" xfId="10" applyNumberFormat="1" applyFont="1" applyBorder="1" applyAlignment="1">
      <alignment horizontal="center" vertical="center"/>
    </xf>
    <xf numFmtId="49" fontId="84" fillId="0" borderId="75" xfId="9" applyNumberFormat="1" applyFont="1" applyBorder="1"/>
    <xf numFmtId="0" fontId="99" fillId="14" borderId="122" xfId="10" applyFont="1" applyFill="1" applyBorder="1" applyAlignment="1">
      <alignment vertical="center"/>
    </xf>
    <xf numFmtId="49" fontId="95" fillId="4" borderId="138" xfId="0" applyNumberFormat="1" applyFont="1" applyFill="1" applyBorder="1" applyAlignment="1">
      <alignment horizontal="center" vertical="center"/>
    </xf>
    <xf numFmtId="49" fontId="95" fillId="4" borderId="139" xfId="0" applyNumberFormat="1" applyFont="1" applyFill="1" applyBorder="1" applyAlignment="1">
      <alignment horizontal="center" vertical="center"/>
    </xf>
    <xf numFmtId="49" fontId="96" fillId="4" borderId="139" xfId="0" applyNumberFormat="1" applyFont="1" applyFill="1" applyBorder="1" applyAlignment="1">
      <alignment horizontal="center" vertical="center"/>
    </xf>
    <xf numFmtId="49" fontId="82" fillId="0" borderId="140" xfId="2" applyNumberFormat="1" applyFont="1" applyBorder="1" applyAlignment="1">
      <alignment horizontal="center" vertical="center"/>
    </xf>
    <xf numFmtId="49" fontId="97" fillId="0" borderId="140" xfId="9" applyNumberFormat="1" applyFont="1" applyBorder="1"/>
    <xf numFmtId="0" fontId="83" fillId="0" borderId="140" xfId="0" applyFont="1" applyBorder="1" applyAlignment="1">
      <alignment horizontal="center" vertical="center"/>
    </xf>
    <xf numFmtId="49" fontId="97" fillId="0" borderId="140" xfId="10" applyNumberFormat="1" applyFont="1" applyBorder="1" applyAlignment="1">
      <alignment horizontal="center" vertical="center"/>
    </xf>
    <xf numFmtId="0" fontId="118" fillId="0" borderId="140" xfId="0" applyFont="1" applyBorder="1" applyAlignment="1">
      <alignment horizontal="center" vertical="center"/>
    </xf>
    <xf numFmtId="49" fontId="84" fillId="0" borderId="140" xfId="10" applyNumberFormat="1" applyFont="1" applyBorder="1" applyAlignment="1">
      <alignment horizontal="center" vertical="center"/>
    </xf>
    <xf numFmtId="4" fontId="82" fillId="4" borderId="140" xfId="10" applyNumberFormat="1" applyFont="1" applyFill="1" applyBorder="1" applyAlignment="1">
      <alignment vertical="center"/>
    </xf>
    <xf numFmtId="49" fontId="82" fillId="0" borderId="134" xfId="2" applyNumberFormat="1" applyFont="1" applyBorder="1" applyAlignment="1">
      <alignment horizontal="center" vertical="center"/>
    </xf>
    <xf numFmtId="49" fontId="97" fillId="0" borderId="134" xfId="9" applyNumberFormat="1" applyFont="1" applyBorder="1"/>
    <xf numFmtId="0" fontId="83" fillId="0" borderId="134" xfId="0" applyFont="1" applyBorder="1" applyAlignment="1">
      <alignment horizontal="center" vertical="center"/>
    </xf>
    <xf numFmtId="49" fontId="97" fillId="0" borderId="134" xfId="10" applyNumberFormat="1" applyFont="1" applyBorder="1" applyAlignment="1">
      <alignment horizontal="center" vertical="center"/>
    </xf>
    <xf numFmtId="0" fontId="118" fillId="0" borderId="134" xfId="0" applyFont="1" applyBorder="1" applyAlignment="1">
      <alignment horizontal="center" vertical="center"/>
    </xf>
    <xf numFmtId="49" fontId="84" fillId="0" borderId="134" xfId="10" applyNumberFormat="1" applyFont="1" applyBorder="1" applyAlignment="1">
      <alignment horizontal="center" vertical="center"/>
    </xf>
    <xf numFmtId="4" fontId="82" fillId="4" borderId="134" xfId="10" applyNumberFormat="1" applyFont="1" applyFill="1" applyBorder="1" applyAlignment="1">
      <alignment vertical="center"/>
    </xf>
    <xf numFmtId="49" fontId="120" fillId="0" borderId="137" xfId="9" applyNumberFormat="1" applyFont="1" applyBorder="1"/>
    <xf numFmtId="49" fontId="120" fillId="0" borderId="141" xfId="9" applyNumberFormat="1" applyFont="1" applyBorder="1"/>
    <xf numFmtId="0" fontId="25" fillId="6" borderId="14" xfId="0" applyFont="1" applyFill="1" applyBorder="1" applyAlignment="1">
      <alignment horizontal="left" vertical="center" wrapText="1"/>
    </xf>
    <xf numFmtId="0" fontId="25" fillId="5" borderId="21" xfId="0" applyFont="1" applyFill="1" applyBorder="1" applyAlignment="1">
      <alignment horizontal="left" vertical="center"/>
    </xf>
    <xf numFmtId="0" fontId="25" fillId="5" borderId="22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85" xfId="0" applyFont="1" applyBorder="1" applyAlignment="1">
      <alignment horizontal="left" vertical="center"/>
    </xf>
    <xf numFmtId="0" fontId="20" fillId="6" borderId="14" xfId="0" applyFont="1" applyFill="1" applyBorder="1" applyAlignment="1">
      <alignment horizontal="left" vertical="center" wrapText="1"/>
    </xf>
    <xf numFmtId="0" fontId="25" fillId="5" borderId="16" xfId="0" applyFont="1" applyFill="1" applyBorder="1" applyAlignment="1">
      <alignment horizontal="left" vertical="center" wrapText="1"/>
    </xf>
    <xf numFmtId="0" fontId="25" fillId="5" borderId="17" xfId="0" applyFont="1" applyFill="1" applyBorder="1" applyAlignment="1">
      <alignment horizontal="left" vertical="center" wrapText="1"/>
    </xf>
    <xf numFmtId="0" fontId="25" fillId="6" borderId="14" xfId="0" applyFont="1" applyFill="1" applyBorder="1" applyAlignment="1">
      <alignment horizontal="left" vertical="center"/>
    </xf>
    <xf numFmtId="0" fontId="17" fillId="5" borderId="13" xfId="0" applyFont="1" applyFill="1" applyBorder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01" fillId="0" borderId="0" xfId="2" applyFont="1" applyAlignment="1">
      <alignment horizontal="justify" vertical="center"/>
    </xf>
    <xf numFmtId="0" fontId="100" fillId="4" borderId="0" xfId="2" applyFont="1" applyFill="1" applyAlignment="1">
      <alignment horizontal="justify" vertical="center"/>
    </xf>
    <xf numFmtId="0" fontId="17" fillId="0" borderId="13" xfId="0" applyFont="1" applyBorder="1" applyAlignment="1">
      <alignment horizontal="justify" vertical="center"/>
    </xf>
    <xf numFmtId="0" fontId="17" fillId="0" borderId="0" xfId="0" applyFont="1" applyAlignment="1">
      <alignment horizontal="justify"/>
    </xf>
    <xf numFmtId="49" fontId="78" fillId="14" borderId="120" xfId="2" applyNumberFormat="1" applyFont="1" applyFill="1" applyBorder="1" applyAlignment="1">
      <alignment horizontal="left" vertical="center"/>
    </xf>
    <xf numFmtId="0" fontId="54" fillId="9" borderId="80" xfId="1" applyFont="1" applyFill="1" applyBorder="1" applyAlignment="1">
      <alignment horizontal="left" vertical="center"/>
    </xf>
    <xf numFmtId="0" fontId="54" fillId="9" borderId="83" xfId="1" applyFont="1" applyFill="1" applyBorder="1" applyAlignment="1">
      <alignment horizontal="left" vertical="center"/>
    </xf>
    <xf numFmtId="0" fontId="54" fillId="9" borderId="112" xfId="1" applyFont="1" applyFill="1" applyBorder="1" applyAlignment="1">
      <alignment horizontal="left" vertical="center"/>
    </xf>
    <xf numFmtId="0" fontId="51" fillId="0" borderId="0" xfId="3" applyFont="1" applyAlignment="1">
      <alignment horizontal="left" vertical="center" wrapText="1"/>
    </xf>
    <xf numFmtId="2" fontId="48" fillId="2" borderId="109" xfId="0" applyNumberFormat="1" applyFont="1" applyFill="1" applyBorder="1" applyAlignment="1">
      <alignment horizontal="left" vertical="center" wrapText="1"/>
    </xf>
    <xf numFmtId="2" fontId="48" fillId="2" borderId="108" xfId="0" applyNumberFormat="1" applyFont="1" applyFill="1" applyBorder="1" applyAlignment="1">
      <alignment horizontal="left" vertical="center" wrapText="1"/>
    </xf>
    <xf numFmtId="2" fontId="48" fillId="2" borderId="48" xfId="0" applyNumberFormat="1" applyFont="1" applyFill="1" applyBorder="1" applyAlignment="1">
      <alignment horizontal="left" vertical="center" wrapText="1"/>
    </xf>
    <xf numFmtId="0" fontId="41" fillId="10" borderId="41" xfId="0" applyFont="1" applyFill="1" applyBorder="1" applyAlignment="1">
      <alignment horizontal="left" vertical="center" wrapText="1"/>
    </xf>
    <xf numFmtId="0" fontId="41" fillId="10" borderId="83" xfId="0" applyFont="1" applyFill="1" applyBorder="1" applyAlignment="1">
      <alignment horizontal="left" vertical="center" wrapText="1"/>
    </xf>
    <xf numFmtId="0" fontId="41" fillId="10" borderId="81" xfId="0" applyFont="1" applyFill="1" applyBorder="1" applyAlignment="1">
      <alignment horizontal="left" vertical="center" wrapText="1"/>
    </xf>
    <xf numFmtId="49" fontId="26" fillId="11" borderId="114" xfId="3" applyNumberFormat="1" applyFont="1" applyFill="1" applyBorder="1" applyAlignment="1">
      <alignment horizontal="left" vertical="center" wrapText="1"/>
    </xf>
    <xf numFmtId="49" fontId="26" fillId="11" borderId="115" xfId="3" applyNumberFormat="1" applyFont="1" applyFill="1" applyBorder="1" applyAlignment="1">
      <alignment horizontal="left" vertical="center" wrapText="1"/>
    </xf>
    <xf numFmtId="49" fontId="26" fillId="11" borderId="51" xfId="3" applyNumberFormat="1" applyFont="1" applyFill="1" applyBorder="1" applyAlignment="1">
      <alignment horizontal="left" vertical="center" wrapText="1"/>
    </xf>
    <xf numFmtId="49" fontId="26" fillId="11" borderId="113" xfId="3" applyNumberFormat="1" applyFont="1" applyFill="1" applyBorder="1" applyAlignment="1">
      <alignment horizontal="left" vertical="center" wrapText="1"/>
    </xf>
    <xf numFmtId="49" fontId="27" fillId="7" borderId="116" xfId="3" applyNumberFormat="1" applyFont="1" applyFill="1" applyBorder="1" applyAlignment="1">
      <alignment horizontal="left" vertical="center" wrapText="1"/>
    </xf>
    <xf numFmtId="49" fontId="27" fillId="7" borderId="117" xfId="3" applyNumberFormat="1" applyFont="1" applyFill="1" applyBorder="1" applyAlignment="1">
      <alignment horizontal="left" vertical="center" wrapText="1"/>
    </xf>
    <xf numFmtId="164" fontId="51" fillId="8" borderId="14" xfId="3" applyNumberFormat="1" applyFont="1" applyFill="1" applyBorder="1" applyAlignment="1">
      <alignment horizontal="right" vertical="center" wrapText="1"/>
    </xf>
    <xf numFmtId="164" fontId="51" fillId="8" borderId="43" xfId="3" applyNumberFormat="1" applyFont="1" applyFill="1" applyBorder="1" applyAlignment="1">
      <alignment horizontal="right" vertical="center" wrapText="1"/>
    </xf>
    <xf numFmtId="2" fontId="48" fillId="2" borderId="27" xfId="0" applyNumberFormat="1" applyFont="1" applyFill="1" applyBorder="1" applyAlignment="1">
      <alignment horizontal="left" vertical="top" wrapText="1"/>
    </xf>
    <xf numFmtId="2" fontId="48" fillId="2" borderId="28" xfId="0" applyNumberFormat="1" applyFont="1" applyFill="1" applyBorder="1" applyAlignment="1">
      <alignment horizontal="left" vertical="top" wrapText="1"/>
    </xf>
    <xf numFmtId="2" fontId="59" fillId="4" borderId="18" xfId="0" applyNumberFormat="1" applyFont="1" applyFill="1" applyBorder="1" applyAlignment="1">
      <alignment horizontal="left" vertical="center"/>
    </xf>
    <xf numFmtId="2" fontId="59" fillId="4" borderId="50" xfId="0" applyNumberFormat="1" applyFont="1" applyFill="1" applyBorder="1" applyAlignment="1">
      <alignment horizontal="left" vertical="center"/>
    </xf>
    <xf numFmtId="0" fontId="41" fillId="10" borderId="1" xfId="0" applyFont="1" applyFill="1" applyBorder="1" applyAlignment="1">
      <alignment horizontal="left" vertical="center" wrapText="1"/>
    </xf>
    <xf numFmtId="0" fontId="41" fillId="10" borderId="3" xfId="0" applyFont="1" applyFill="1" applyBorder="1" applyAlignment="1">
      <alignment horizontal="left" vertical="center" wrapText="1"/>
    </xf>
    <xf numFmtId="0" fontId="41" fillId="4" borderId="4" xfId="0" applyFont="1" applyFill="1" applyBorder="1" applyAlignment="1">
      <alignment horizontal="left" vertical="center" wrapText="1"/>
    </xf>
    <xf numFmtId="0" fontId="41" fillId="4" borderId="66" xfId="0" applyFont="1" applyFill="1" applyBorder="1" applyAlignment="1">
      <alignment horizontal="left" vertical="center" wrapText="1"/>
    </xf>
    <xf numFmtId="2" fontId="50" fillId="0" borderId="4" xfId="0" applyNumberFormat="1" applyFont="1" applyBorder="1" applyAlignment="1">
      <alignment horizontal="left" vertical="center"/>
    </xf>
    <xf numFmtId="49" fontId="55" fillId="6" borderId="52" xfId="3" applyNumberFormat="1" applyFont="1" applyFill="1" applyBorder="1" applyAlignment="1">
      <alignment horizontal="left" vertical="center" wrapText="1"/>
    </xf>
    <xf numFmtId="49" fontId="55" fillId="6" borderId="48" xfId="3" applyNumberFormat="1" applyFont="1" applyFill="1" applyBorder="1" applyAlignment="1">
      <alignment horizontal="left" vertical="center" wrapText="1"/>
    </xf>
    <xf numFmtId="164" fontId="51" fillId="18" borderId="0" xfId="3" applyNumberFormat="1" applyFont="1" applyFill="1" applyAlignment="1">
      <alignment horizontal="right" vertical="center" wrapText="1"/>
    </xf>
    <xf numFmtId="2" fontId="59" fillId="4" borderId="123" xfId="0" applyNumberFormat="1" applyFont="1" applyFill="1" applyBorder="1" applyAlignment="1">
      <alignment horizontal="left" vertical="center"/>
    </xf>
    <xf numFmtId="2" fontId="59" fillId="4" borderId="124" xfId="0" applyNumberFormat="1" applyFont="1" applyFill="1" applyBorder="1" applyAlignment="1">
      <alignment horizontal="left" vertical="center"/>
    </xf>
    <xf numFmtId="0" fontId="4" fillId="4" borderId="5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2" fontId="48" fillId="2" borderId="27" xfId="0" applyNumberFormat="1" applyFont="1" applyFill="1" applyBorder="1" applyAlignment="1">
      <alignment horizontal="lef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2" fontId="48" fillId="2" borderId="43" xfId="0" applyNumberFormat="1" applyFont="1" applyFill="1" applyBorder="1" applyAlignment="1">
      <alignment horizontal="left" vertical="center" wrapText="1"/>
    </xf>
    <xf numFmtId="0" fontId="4" fillId="4" borderId="57" xfId="0" applyFont="1" applyFill="1" applyBorder="1" applyAlignment="1">
      <alignment horizontal="left" vertical="center" wrapText="1"/>
    </xf>
    <xf numFmtId="0" fontId="4" fillId="4" borderId="58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55" fillId="0" borderId="13" xfId="3" applyFont="1" applyBorder="1" applyAlignment="1">
      <alignment horizontal="center" vertical="center"/>
    </xf>
    <xf numFmtId="0" fontId="4" fillId="3" borderId="51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54" xfId="2" applyFont="1" applyFill="1" applyBorder="1" applyAlignment="1">
      <alignment horizontal="left" vertical="center" wrapText="1"/>
    </xf>
    <xf numFmtId="0" fontId="4" fillId="4" borderId="64" xfId="0" applyFont="1" applyFill="1" applyBorder="1" applyAlignment="1">
      <alignment horizontal="left" vertical="center" wrapText="1"/>
    </xf>
    <xf numFmtId="0" fontId="4" fillId="4" borderId="65" xfId="0" applyFont="1" applyFill="1" applyBorder="1" applyAlignment="1">
      <alignment horizontal="left" vertical="center" wrapText="1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Excel Built-in Normal 2" xfId="8" xr:uid="{00000000-0005-0000-0000-000002000000}"/>
    <cellStyle name="Excel Built-in Normal 3" xfId="10" xr:uid="{00000000-0005-0000-0000-000003000000}"/>
    <cellStyle name="Header" xfId="5" xr:uid="{00000000-0005-0000-0000-000004000000}"/>
    <cellStyle name="Normální" xfId="0" builtinId="0"/>
    <cellStyle name="Normální 2" xfId="4" xr:uid="{00000000-0005-0000-0000-000006000000}"/>
    <cellStyle name="Normální 3" xfId="3" xr:uid="{00000000-0005-0000-0000-000007000000}"/>
    <cellStyle name="Normální 4" xfId="6" xr:uid="{00000000-0005-0000-0000-000008000000}"/>
    <cellStyle name="Normální 4 2" xfId="9" xr:uid="{00000000-0005-0000-0000-000009000000}"/>
    <cellStyle name="Normální 5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opLeftCell="A10" workbookViewId="0">
      <selection activeCell="E19" sqref="E19"/>
    </sheetView>
  </sheetViews>
  <sheetFormatPr defaultRowHeight="15" x14ac:dyDescent="0.25"/>
  <cols>
    <col min="1" max="1" width="7.7109375" style="3" customWidth="1"/>
    <col min="2" max="2" width="33.7109375" style="3" customWidth="1"/>
    <col min="3" max="4" width="19.7109375" style="3" customWidth="1"/>
    <col min="5" max="5" width="19.7109375" style="4" customWidth="1"/>
    <col min="7" max="7" width="12.28515625" bestFit="1" customWidth="1"/>
  </cols>
  <sheetData>
    <row r="1" spans="1:6" s="1" customFormat="1" ht="21" customHeight="1" x14ac:dyDescent="0.25">
      <c r="A1" s="5" t="s">
        <v>22</v>
      </c>
      <c r="B1" s="6"/>
      <c r="C1" s="6"/>
      <c r="D1" s="6"/>
      <c r="E1" s="7"/>
    </row>
    <row r="2" spans="1:6" ht="15.75" customHeight="1" x14ac:dyDescent="0.25">
      <c r="A2" s="8"/>
    </row>
    <row r="3" spans="1:6" ht="15.75" customHeight="1" x14ac:dyDescent="0.25">
      <c r="A3" s="314" t="s">
        <v>23</v>
      </c>
      <c r="B3" s="314"/>
      <c r="C3" s="314"/>
      <c r="D3" s="314"/>
    </row>
    <row r="4" spans="1:6" ht="15.75" customHeight="1" x14ac:dyDescent="0.25">
      <c r="A4" s="9" t="s">
        <v>70</v>
      </c>
      <c r="E4" s="4">
        <v>85000000</v>
      </c>
    </row>
    <row r="5" spans="1:6" s="3" customFormat="1" ht="15.75" customHeight="1" x14ac:dyDescent="0.25">
      <c r="A5" s="125" t="s">
        <v>122</v>
      </c>
      <c r="B5" s="126"/>
      <c r="C5" s="126"/>
      <c r="D5" s="126"/>
      <c r="E5" s="127">
        <v>390000</v>
      </c>
    </row>
    <row r="6" spans="1:6" s="3" customFormat="1" ht="15.75" customHeight="1" x14ac:dyDescent="0.25">
      <c r="A6" s="125" t="s">
        <v>130</v>
      </c>
      <c r="B6" s="126"/>
      <c r="C6" s="126"/>
      <c r="D6" s="126"/>
      <c r="E6" s="127">
        <v>151400</v>
      </c>
    </row>
    <row r="7" spans="1:6" s="3" customFormat="1" ht="15.75" customHeight="1" x14ac:dyDescent="0.25">
      <c r="A7" s="125" t="s">
        <v>134</v>
      </c>
      <c r="B7" s="126"/>
      <c r="C7" s="126"/>
      <c r="D7" s="126"/>
      <c r="E7" s="127">
        <v>2917332.48</v>
      </c>
      <c r="F7" s="261"/>
    </row>
    <row r="8" spans="1:6" s="3" customFormat="1" ht="15.75" customHeight="1" x14ac:dyDescent="0.25">
      <c r="A8" s="125" t="s">
        <v>139</v>
      </c>
      <c r="B8" s="126"/>
      <c r="C8" s="126"/>
      <c r="D8" s="126"/>
      <c r="E8" s="127">
        <v>168500</v>
      </c>
      <c r="F8" s="261"/>
    </row>
    <row r="9" spans="1:6" s="3" customFormat="1" ht="15.75" customHeight="1" x14ac:dyDescent="0.25">
      <c r="A9" s="125" t="s">
        <v>142</v>
      </c>
      <c r="B9" s="126"/>
      <c r="C9" s="126"/>
      <c r="D9" s="126"/>
      <c r="E9" s="127">
        <v>5000</v>
      </c>
      <c r="F9" s="261"/>
    </row>
    <row r="10" spans="1:6" s="3" customFormat="1" ht="15.75" customHeight="1" x14ac:dyDescent="0.25">
      <c r="A10" s="125" t="s">
        <v>144</v>
      </c>
      <c r="B10" s="126"/>
      <c r="C10" s="126"/>
      <c r="D10" s="126"/>
      <c r="E10" s="127">
        <v>0</v>
      </c>
      <c r="F10" s="261"/>
    </row>
    <row r="11" spans="1:6" s="3" customFormat="1" ht="15.75" customHeight="1" x14ac:dyDescent="0.25">
      <c r="A11" s="125" t="s">
        <v>145</v>
      </c>
      <c r="B11" s="126"/>
      <c r="C11" s="126"/>
      <c r="D11" s="126"/>
      <c r="E11" s="127">
        <v>28000</v>
      </c>
      <c r="F11" s="261"/>
    </row>
    <row r="12" spans="1:6" s="3" customFormat="1" ht="15.75" customHeight="1" x14ac:dyDescent="0.25">
      <c r="A12" s="125" t="s">
        <v>146</v>
      </c>
      <c r="B12" s="126"/>
      <c r="C12" s="126"/>
      <c r="D12" s="126"/>
      <c r="E12" s="127">
        <v>5000000</v>
      </c>
      <c r="F12" s="261"/>
    </row>
    <row r="13" spans="1:6" s="3" customFormat="1" ht="15.75" customHeight="1" x14ac:dyDescent="0.25">
      <c r="A13" s="125" t="s">
        <v>147</v>
      </c>
      <c r="B13" s="126"/>
      <c r="C13" s="126"/>
      <c r="D13" s="126"/>
      <c r="E13" s="127">
        <v>-19191</v>
      </c>
      <c r="F13" s="261"/>
    </row>
    <row r="14" spans="1:6" s="3" customFormat="1" ht="15.75" customHeight="1" x14ac:dyDescent="0.25">
      <c r="A14" s="125" t="s">
        <v>154</v>
      </c>
      <c r="B14" s="126"/>
      <c r="C14" s="126"/>
      <c r="D14" s="126"/>
      <c r="E14" s="127">
        <f>SUM(E16:E17)</f>
        <v>849420</v>
      </c>
      <c r="F14" s="261"/>
    </row>
    <row r="15" spans="1:6" ht="15.75" customHeight="1" x14ac:dyDescent="0.25">
      <c r="A15" s="315" t="s">
        <v>119</v>
      </c>
      <c r="B15" s="315"/>
      <c r="C15" s="315"/>
      <c r="D15" s="315"/>
      <c r="E15" s="128"/>
    </row>
    <row r="16" spans="1:6" ht="15.75" customHeight="1" x14ac:dyDescent="0.25">
      <c r="A16" s="316" t="s">
        <v>120</v>
      </c>
      <c r="B16" s="316"/>
      <c r="C16" s="316"/>
      <c r="D16" s="316"/>
      <c r="E16" s="128">
        <v>849420</v>
      </c>
    </row>
    <row r="17" spans="1:6" ht="15.75" customHeight="1" thickBot="1" x14ac:dyDescent="0.3">
      <c r="A17" s="129" t="s">
        <v>121</v>
      </c>
      <c r="B17" s="130"/>
      <c r="C17" s="130"/>
      <c r="D17" s="131"/>
      <c r="E17" s="128">
        <v>0</v>
      </c>
    </row>
    <row r="18" spans="1:6" ht="15.75" customHeight="1" x14ac:dyDescent="0.25">
      <c r="A18" s="317" t="s">
        <v>24</v>
      </c>
      <c r="B18" s="317"/>
      <c r="C18" s="317"/>
      <c r="D18" s="317"/>
      <c r="E18" s="132">
        <f>SUM(E4:E14)</f>
        <v>94490461.480000004</v>
      </c>
    </row>
    <row r="19" spans="1:6" ht="15.75" customHeight="1" x14ac:dyDescent="0.25">
      <c r="A19" s="10"/>
      <c r="E19" s="128"/>
    </row>
    <row r="20" spans="1:6" ht="15.75" customHeight="1" x14ac:dyDescent="0.25">
      <c r="A20" s="314" t="s">
        <v>25</v>
      </c>
      <c r="B20" s="314"/>
      <c r="C20" s="314"/>
      <c r="D20" s="314"/>
      <c r="E20" s="59"/>
    </row>
    <row r="21" spans="1:6" ht="15.75" customHeight="1" x14ac:dyDescent="0.25">
      <c r="A21" s="9" t="s">
        <v>70</v>
      </c>
      <c r="E21" s="4">
        <v>96000000</v>
      </c>
    </row>
    <row r="22" spans="1:6" s="3" customFormat="1" ht="15.75" customHeight="1" x14ac:dyDescent="0.25">
      <c r="A22" s="125" t="s">
        <v>122</v>
      </c>
      <c r="B22" s="126"/>
      <c r="C22" s="126"/>
      <c r="D22" s="126"/>
      <c r="E22" s="127">
        <v>390000</v>
      </c>
    </row>
    <row r="23" spans="1:6" s="3" customFormat="1" ht="15.75" customHeight="1" x14ac:dyDescent="0.25">
      <c r="A23" s="125" t="s">
        <v>130</v>
      </c>
      <c r="B23" s="126"/>
      <c r="C23" s="126"/>
      <c r="D23" s="126"/>
      <c r="E23" s="127">
        <v>151400</v>
      </c>
    </row>
    <row r="24" spans="1:6" s="3" customFormat="1" ht="15.75" customHeight="1" x14ac:dyDescent="0.25">
      <c r="A24" s="125" t="s">
        <v>134</v>
      </c>
      <c r="B24" s="126"/>
      <c r="C24" s="126"/>
      <c r="D24" s="126"/>
      <c r="E24" s="127">
        <v>2917332.48</v>
      </c>
      <c r="F24" s="261"/>
    </row>
    <row r="25" spans="1:6" s="3" customFormat="1" ht="15.75" customHeight="1" x14ac:dyDescent="0.25">
      <c r="A25" s="125" t="s">
        <v>139</v>
      </c>
      <c r="B25" s="126"/>
      <c r="C25" s="126"/>
      <c r="D25" s="126"/>
      <c r="E25" s="127">
        <v>168500</v>
      </c>
      <c r="F25" s="261"/>
    </row>
    <row r="26" spans="1:6" s="3" customFormat="1" ht="15.75" customHeight="1" x14ac:dyDescent="0.25">
      <c r="A26" s="125" t="s">
        <v>142</v>
      </c>
      <c r="B26" s="126"/>
      <c r="C26" s="126"/>
      <c r="D26" s="126"/>
      <c r="E26" s="127">
        <v>5000</v>
      </c>
      <c r="F26" s="261"/>
    </row>
    <row r="27" spans="1:6" s="3" customFormat="1" ht="15.75" customHeight="1" x14ac:dyDescent="0.25">
      <c r="A27" s="125" t="s">
        <v>144</v>
      </c>
      <c r="B27" s="126"/>
      <c r="C27" s="126"/>
      <c r="D27" s="126"/>
      <c r="E27" s="127">
        <v>0</v>
      </c>
      <c r="F27" s="261"/>
    </row>
    <row r="28" spans="1:6" s="3" customFormat="1" ht="15.75" customHeight="1" x14ac:dyDescent="0.25">
      <c r="A28" s="125" t="s">
        <v>145</v>
      </c>
      <c r="B28" s="126"/>
      <c r="C28" s="126"/>
      <c r="D28" s="126"/>
      <c r="E28" s="127">
        <v>28000</v>
      </c>
      <c r="F28" s="261"/>
    </row>
    <row r="29" spans="1:6" s="3" customFormat="1" ht="15.75" customHeight="1" x14ac:dyDescent="0.25">
      <c r="A29" s="125" t="s">
        <v>146</v>
      </c>
      <c r="B29" s="126"/>
      <c r="C29" s="126"/>
      <c r="D29" s="126"/>
      <c r="E29" s="127">
        <v>5000000</v>
      </c>
      <c r="F29" s="261"/>
    </row>
    <row r="30" spans="1:6" s="3" customFormat="1" ht="15.75" customHeight="1" x14ac:dyDescent="0.25">
      <c r="A30" s="125" t="s">
        <v>147</v>
      </c>
      <c r="B30" s="126"/>
      <c r="C30" s="126"/>
      <c r="D30" s="126"/>
      <c r="E30" s="127">
        <v>-19191</v>
      </c>
      <c r="F30" s="261"/>
    </row>
    <row r="31" spans="1:6" s="3" customFormat="1" ht="15.75" customHeight="1" x14ac:dyDescent="0.25">
      <c r="A31" s="125" t="s">
        <v>154</v>
      </c>
      <c r="B31" s="126"/>
      <c r="C31" s="126"/>
      <c r="D31" s="126"/>
      <c r="E31" s="127">
        <f>SUM(E33:E34)</f>
        <v>849420</v>
      </c>
      <c r="F31" s="261"/>
    </row>
    <row r="32" spans="1:6" ht="15.75" customHeight="1" x14ac:dyDescent="0.25">
      <c r="A32" s="315" t="s">
        <v>119</v>
      </c>
      <c r="B32" s="315"/>
      <c r="C32" s="315"/>
      <c r="D32" s="315"/>
      <c r="E32" s="128"/>
    </row>
    <row r="33" spans="1:7" ht="15.75" customHeight="1" x14ac:dyDescent="0.25">
      <c r="A33" s="316" t="s">
        <v>120</v>
      </c>
      <c r="B33" s="316"/>
      <c r="C33" s="316"/>
      <c r="D33" s="316"/>
      <c r="E33" s="128">
        <v>849420</v>
      </c>
    </row>
    <row r="34" spans="1:7" ht="15.75" customHeight="1" thickBot="1" x14ac:dyDescent="0.3">
      <c r="A34" s="129" t="s">
        <v>121</v>
      </c>
      <c r="B34" s="130"/>
      <c r="C34" s="130"/>
      <c r="D34" s="264"/>
      <c r="E34" s="128">
        <v>0</v>
      </c>
    </row>
    <row r="35" spans="1:7" ht="15.75" customHeight="1" x14ac:dyDescent="0.25">
      <c r="A35" s="317" t="s">
        <v>26</v>
      </c>
      <c r="B35" s="317"/>
      <c r="C35" s="317"/>
      <c r="D35" s="317"/>
      <c r="E35" s="82">
        <f>SUM(E21:E31)</f>
        <v>105490461.48</v>
      </c>
    </row>
    <row r="36" spans="1:7" ht="15.75" customHeight="1" x14ac:dyDescent="0.25">
      <c r="A36" s="10"/>
      <c r="E36" s="62"/>
    </row>
    <row r="37" spans="1:7" ht="15.75" customHeight="1" x14ac:dyDescent="0.25">
      <c r="A37" s="314" t="s">
        <v>27</v>
      </c>
      <c r="B37" s="314"/>
      <c r="C37" s="314"/>
      <c r="D37" s="314"/>
      <c r="E37" s="60"/>
    </row>
    <row r="38" spans="1:7" ht="15.75" customHeight="1" x14ac:dyDescent="0.25">
      <c r="A38" s="318" t="s">
        <v>71</v>
      </c>
      <c r="B38" s="318"/>
      <c r="C38" s="318"/>
      <c r="D38" s="318"/>
      <c r="E38" s="81">
        <v>12601698.970000001</v>
      </c>
      <c r="G38" s="260"/>
    </row>
    <row r="39" spans="1:7" ht="15.75" customHeight="1" x14ac:dyDescent="0.25">
      <c r="A39" s="318" t="s">
        <v>72</v>
      </c>
      <c r="B39" s="318"/>
      <c r="C39" s="318"/>
      <c r="D39" s="318"/>
      <c r="E39" s="62">
        <v>-1601698.97</v>
      </c>
      <c r="G39" s="260"/>
    </row>
    <row r="40" spans="1:7" ht="15.75" customHeight="1" x14ac:dyDescent="0.25">
      <c r="A40" s="125" t="s">
        <v>136</v>
      </c>
      <c r="B40" s="126"/>
      <c r="C40" s="126"/>
      <c r="D40" s="126"/>
      <c r="E40" s="62">
        <v>-6488.21</v>
      </c>
    </row>
    <row r="41" spans="1:7" s="3" customFormat="1" ht="15.75" customHeight="1" thickBot="1" x14ac:dyDescent="0.3">
      <c r="A41" s="125" t="s">
        <v>135</v>
      </c>
      <c r="B41" s="126"/>
      <c r="C41" s="126"/>
      <c r="D41" s="126"/>
      <c r="E41" s="127">
        <v>6488.21</v>
      </c>
    </row>
    <row r="42" spans="1:7" ht="15.75" customHeight="1" x14ac:dyDescent="0.25">
      <c r="A42" s="313" t="s">
        <v>28</v>
      </c>
      <c r="B42" s="313"/>
      <c r="C42" s="313"/>
      <c r="D42" s="313"/>
      <c r="E42" s="82">
        <f>SUM(E38:E41)</f>
        <v>11000000</v>
      </c>
    </row>
    <row r="43" spans="1:7" ht="15.75" customHeight="1" x14ac:dyDescent="0.25"/>
    <row r="44" spans="1:7" ht="21" customHeight="1" thickBot="1" x14ac:dyDescent="0.3">
      <c r="A44" s="5" t="s">
        <v>29</v>
      </c>
      <c r="B44" s="6"/>
      <c r="C44" s="6"/>
      <c r="D44" s="6"/>
      <c r="E44" s="7"/>
    </row>
    <row r="45" spans="1:7" ht="15.75" customHeight="1" thickBot="1" x14ac:dyDescent="0.3">
      <c r="A45" s="309" t="s">
        <v>30</v>
      </c>
      <c r="B45" s="309"/>
      <c r="C45" s="61" t="s">
        <v>73</v>
      </c>
      <c r="D45" s="61" t="s">
        <v>123</v>
      </c>
      <c r="E45" s="147" t="s">
        <v>124</v>
      </c>
    </row>
    <row r="46" spans="1:7" ht="15.75" customHeight="1" x14ac:dyDescent="0.25">
      <c r="A46" s="310" t="s">
        <v>74</v>
      </c>
      <c r="B46" s="310"/>
      <c r="C46" s="133">
        <f>SUM(E4)</f>
        <v>85000000</v>
      </c>
      <c r="D46" s="133">
        <f>SUM(E5+E6+E7+E8+E9+E10+E11+E12+E13+E14)</f>
        <v>9490461.4800000004</v>
      </c>
      <c r="E46" s="134">
        <f>SUM(C46+D46)</f>
        <v>94490461.480000004</v>
      </c>
    </row>
    <row r="47" spans="1:7" ht="15.75" customHeight="1" thickBot="1" x14ac:dyDescent="0.3">
      <c r="A47" s="311" t="s">
        <v>75</v>
      </c>
      <c r="B47" s="311"/>
      <c r="C47" s="135">
        <f>SUM(E21)</f>
        <v>96000000</v>
      </c>
      <c r="D47" s="135">
        <f>SUM(E22+E23+E24+E25+E26+E27+E28+E29+E30+E31)</f>
        <v>9490461.4800000004</v>
      </c>
      <c r="E47" s="134">
        <f>SUM(C47+D47)</f>
        <v>105490461.48</v>
      </c>
    </row>
    <row r="48" spans="1:7" ht="15.75" customHeight="1" thickBot="1" x14ac:dyDescent="0.3">
      <c r="A48" s="312" t="s">
        <v>31</v>
      </c>
      <c r="B48" s="312"/>
      <c r="C48" s="136">
        <f>SUM(C46-C47)</f>
        <v>-11000000</v>
      </c>
      <c r="D48" s="136">
        <f t="shared" ref="D48:E48" si="0">SUM(D46-D47)</f>
        <v>0</v>
      </c>
      <c r="E48" s="137">
        <f t="shared" si="0"/>
        <v>-11000000</v>
      </c>
    </row>
    <row r="49" spans="1:5" ht="15.75" customHeight="1" thickBot="1" x14ac:dyDescent="0.3">
      <c r="A49" s="11"/>
      <c r="B49" s="11"/>
      <c r="C49" s="11"/>
      <c r="D49" s="138"/>
      <c r="E49" s="12"/>
    </row>
    <row r="50" spans="1:5" ht="15.75" customHeight="1" thickBot="1" x14ac:dyDescent="0.3">
      <c r="A50" s="304" t="s">
        <v>32</v>
      </c>
      <c r="B50" s="304"/>
      <c r="C50" s="61" t="s">
        <v>73</v>
      </c>
      <c r="D50" s="61" t="s">
        <v>123</v>
      </c>
      <c r="E50" s="147" t="s">
        <v>124</v>
      </c>
    </row>
    <row r="51" spans="1:5" ht="25.5" customHeight="1" x14ac:dyDescent="0.25">
      <c r="A51" s="13" t="s">
        <v>33</v>
      </c>
      <c r="B51" s="14" t="s">
        <v>34</v>
      </c>
      <c r="C51" s="35">
        <f>SUM(E38)</f>
        <v>12601698.970000001</v>
      </c>
      <c r="D51" s="15">
        <f>SUM(E40)</f>
        <v>-6488.21</v>
      </c>
      <c r="E51" s="134">
        <f>SUM(C51+D51)</f>
        <v>12595210.76</v>
      </c>
    </row>
    <row r="52" spans="1:5" ht="25.5" customHeight="1" x14ac:dyDescent="0.25">
      <c r="A52" s="13" t="s">
        <v>57</v>
      </c>
      <c r="B52" s="14" t="s">
        <v>43</v>
      </c>
      <c r="C52" s="15">
        <v>0</v>
      </c>
      <c r="D52" s="15">
        <v>0</v>
      </c>
      <c r="E52" s="134">
        <f>SUM(C52+D52)</f>
        <v>0</v>
      </c>
    </row>
    <row r="53" spans="1:5" ht="25.5" customHeight="1" x14ac:dyDescent="0.25">
      <c r="A53" s="13" t="s">
        <v>35</v>
      </c>
      <c r="B53" s="14" t="s">
        <v>36</v>
      </c>
      <c r="C53" s="139">
        <f>SUM(E39)</f>
        <v>-1601698.97</v>
      </c>
      <c r="D53" s="140">
        <f>SUM(E41)</f>
        <v>6488.21</v>
      </c>
      <c r="E53" s="134">
        <f>SUM(C53+D53)</f>
        <v>-1595210.76</v>
      </c>
    </row>
    <row r="54" spans="1:5" ht="15.75" customHeight="1" thickBot="1" x14ac:dyDescent="0.3">
      <c r="A54" s="16" t="s">
        <v>37</v>
      </c>
      <c r="B54" s="17" t="s">
        <v>38</v>
      </c>
      <c r="C54" s="18">
        <v>0</v>
      </c>
      <c r="D54" s="18">
        <v>0</v>
      </c>
      <c r="E54" s="134">
        <f>SUM(C54+D54)</f>
        <v>0</v>
      </c>
    </row>
    <row r="55" spans="1:5" ht="15.75" customHeight="1" thickBot="1" x14ac:dyDescent="0.3">
      <c r="A55" s="304" t="s">
        <v>39</v>
      </c>
      <c r="B55" s="304"/>
      <c r="C55" s="136">
        <f>SUM(C51:C54)</f>
        <v>11000000</v>
      </c>
      <c r="D55" s="136">
        <f t="shared" ref="D55:E55" si="1">SUM(D51:D54)</f>
        <v>0</v>
      </c>
      <c r="E55" s="137">
        <f t="shared" si="1"/>
        <v>11000000</v>
      </c>
    </row>
    <row r="56" spans="1:5" ht="15.75" customHeight="1" thickBot="1" x14ac:dyDescent="0.3">
      <c r="A56" s="19"/>
      <c r="B56" s="19"/>
      <c r="C56" s="20"/>
      <c r="D56" s="20"/>
      <c r="E56" s="21"/>
    </row>
    <row r="57" spans="1:5" ht="15.75" customHeight="1" thickBot="1" x14ac:dyDescent="0.3">
      <c r="A57" s="304" t="s">
        <v>40</v>
      </c>
      <c r="B57" s="304"/>
      <c r="C57" s="61" t="s">
        <v>73</v>
      </c>
      <c r="D57" s="61" t="s">
        <v>123</v>
      </c>
      <c r="E57" s="147" t="s">
        <v>124</v>
      </c>
    </row>
    <row r="58" spans="1:5" ht="15.75" customHeight="1" x14ac:dyDescent="0.25">
      <c r="A58" s="305" t="s">
        <v>41</v>
      </c>
      <c r="B58" s="305"/>
      <c r="C58" s="141">
        <f>SUM(C46+C51+C52)</f>
        <v>97601698.969999999</v>
      </c>
      <c r="D58" s="141">
        <f t="shared" ref="D58:E58" si="2">SUM(D46+D51+D52)</f>
        <v>9483973.2699999996</v>
      </c>
      <c r="E58" s="142">
        <f t="shared" si="2"/>
        <v>107085672.24000001</v>
      </c>
    </row>
    <row r="59" spans="1:5" ht="15.75" customHeight="1" thickBot="1" x14ac:dyDescent="0.3">
      <c r="A59" s="306" t="s">
        <v>42</v>
      </c>
      <c r="B59" s="306"/>
      <c r="C59" s="143">
        <f>SUM(C47-C53)</f>
        <v>97601698.969999999</v>
      </c>
      <c r="D59" s="143">
        <f t="shared" ref="D59:E59" si="3">SUM(D47-D53)</f>
        <v>9483973.2699999996</v>
      </c>
      <c r="E59" s="144">
        <f t="shared" si="3"/>
        <v>107085672.24000001</v>
      </c>
    </row>
    <row r="60" spans="1:5" ht="15.75" customHeight="1" thickBot="1" x14ac:dyDescent="0.3">
      <c r="A60" s="307" t="s">
        <v>20</v>
      </c>
      <c r="B60" s="308"/>
      <c r="C60" s="145">
        <f>SUM(C58-C59)</f>
        <v>0</v>
      </c>
      <c r="D60" s="145">
        <f t="shared" ref="D60:E60" si="4">SUM(D58-D59)</f>
        <v>0</v>
      </c>
      <c r="E60" s="146">
        <f t="shared" si="4"/>
        <v>0</v>
      </c>
    </row>
  </sheetData>
  <mergeCells count="22">
    <mergeCell ref="A42:D42"/>
    <mergeCell ref="A3:D3"/>
    <mergeCell ref="A15:D15"/>
    <mergeCell ref="A16:D16"/>
    <mergeCell ref="A18:D18"/>
    <mergeCell ref="A20:D20"/>
    <mergeCell ref="A32:D32"/>
    <mergeCell ref="A33:D33"/>
    <mergeCell ref="A35:D35"/>
    <mergeCell ref="A37:D37"/>
    <mergeCell ref="A38:D38"/>
    <mergeCell ref="A39:D39"/>
    <mergeCell ref="A57:B57"/>
    <mergeCell ref="A58:B58"/>
    <mergeCell ref="A59:B59"/>
    <mergeCell ref="A60:B60"/>
    <mergeCell ref="A45:B45"/>
    <mergeCell ref="A46:B46"/>
    <mergeCell ref="A47:B47"/>
    <mergeCell ref="A48:B48"/>
    <mergeCell ref="A50:B50"/>
    <mergeCell ref="A55:B55"/>
  </mergeCells>
  <pageMargins left="0" right="0" top="1.1811023622047245" bottom="0.98425196850393704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 &amp;A
&amp;RRok  2025</oddHeader>
    <oddFooter>&amp;C&amp;A&amp;R&amp;P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topLeftCell="A7" workbookViewId="0">
      <selection activeCell="N21" sqref="N21"/>
    </sheetView>
  </sheetViews>
  <sheetFormatPr defaultRowHeight="15" x14ac:dyDescent="0.25"/>
  <cols>
    <col min="1" max="2" width="3.7109375" style="3" customWidth="1"/>
    <col min="3" max="3" width="2.28515625" style="3" customWidth="1"/>
    <col min="4" max="4" width="2.7109375" style="3" customWidth="1"/>
    <col min="5" max="5" width="2.28515625" style="4" customWidth="1"/>
    <col min="6" max="6" width="7.7109375" customWidth="1"/>
    <col min="7" max="7" width="5.7109375" customWidth="1"/>
    <col min="8" max="8" width="3.7109375" customWidth="1"/>
    <col min="9" max="9" width="9.7109375" customWidth="1"/>
    <col min="10" max="11" width="5.7109375" customWidth="1"/>
    <col min="12" max="13" width="10.7109375" customWidth="1"/>
    <col min="14" max="14" width="66.7109375" customWidth="1"/>
  </cols>
  <sheetData>
    <row r="1" spans="1:14" s="3" customFormat="1" ht="19.899999999999999" customHeight="1" x14ac:dyDescent="0.25">
      <c r="A1" s="105" t="s">
        <v>115</v>
      </c>
      <c r="B1" s="106"/>
      <c r="C1" s="106"/>
      <c r="D1" s="106"/>
      <c r="E1" s="107"/>
      <c r="F1" s="107"/>
      <c r="G1" s="108"/>
      <c r="H1" s="108"/>
      <c r="I1" s="108"/>
      <c r="J1" s="108"/>
      <c r="K1" s="108"/>
      <c r="L1" s="109"/>
      <c r="M1" s="109"/>
      <c r="N1" s="110"/>
    </row>
    <row r="2" spans="1:14" s="3" customFormat="1" ht="3" customHeight="1" x14ac:dyDescent="0.25">
      <c r="A2" s="105"/>
      <c r="B2" s="106"/>
      <c r="C2" s="106"/>
      <c r="D2" s="106"/>
      <c r="E2" s="107"/>
      <c r="F2" s="107"/>
      <c r="G2" s="108"/>
      <c r="H2" s="108"/>
      <c r="I2" s="108"/>
      <c r="J2" s="108"/>
      <c r="K2" s="108"/>
      <c r="L2" s="109"/>
      <c r="M2" s="109"/>
      <c r="N2" s="110"/>
    </row>
    <row r="3" spans="1:14" s="3" customFormat="1" ht="15.75" customHeight="1" thickBot="1" x14ac:dyDescent="0.3">
      <c r="A3" s="111" t="s">
        <v>156</v>
      </c>
      <c r="B3" s="112"/>
      <c r="C3" s="112"/>
      <c r="D3" s="112"/>
      <c r="E3" s="112"/>
      <c r="F3" s="112"/>
      <c r="G3" s="113"/>
      <c r="H3" s="113"/>
      <c r="I3" s="113"/>
      <c r="J3" s="113"/>
      <c r="K3" s="113"/>
      <c r="L3" s="114"/>
      <c r="M3" s="114"/>
      <c r="N3" s="115"/>
    </row>
    <row r="4" spans="1:14" s="116" customFormat="1" ht="15.75" customHeight="1" thickBot="1" x14ac:dyDescent="0.3">
      <c r="A4" s="265" t="s">
        <v>97</v>
      </c>
      <c r="B4" s="266" t="s">
        <v>98</v>
      </c>
      <c r="C4" s="266" t="s">
        <v>99</v>
      </c>
      <c r="D4" s="266" t="s">
        <v>100</v>
      </c>
      <c r="E4" s="266" t="s">
        <v>101</v>
      </c>
      <c r="F4" s="267" t="s">
        <v>102</v>
      </c>
      <c r="G4" s="268" t="s">
        <v>103</v>
      </c>
      <c r="H4" s="268" t="s">
        <v>104</v>
      </c>
      <c r="I4" s="268" t="s">
        <v>105</v>
      </c>
      <c r="J4" s="268" t="s">
        <v>106</v>
      </c>
      <c r="K4" s="268" t="s">
        <v>107</v>
      </c>
      <c r="L4" s="269" t="s">
        <v>108</v>
      </c>
      <c r="M4" s="269" t="s">
        <v>109</v>
      </c>
      <c r="N4" s="270" t="s">
        <v>110</v>
      </c>
    </row>
    <row r="5" spans="1:14" s="116" customFormat="1" ht="15" customHeight="1" x14ac:dyDescent="0.25">
      <c r="A5" s="285" t="s">
        <v>111</v>
      </c>
      <c r="B5" s="286" t="s">
        <v>111</v>
      </c>
      <c r="C5" s="287"/>
      <c r="D5" s="287" t="s">
        <v>113</v>
      </c>
      <c r="E5" s="288"/>
      <c r="F5" s="289" t="s">
        <v>116</v>
      </c>
      <c r="G5" s="290">
        <v>4116</v>
      </c>
      <c r="H5" s="291" t="s">
        <v>112</v>
      </c>
      <c r="I5" s="292">
        <v>29014</v>
      </c>
      <c r="J5" s="293" t="s">
        <v>112</v>
      </c>
      <c r="K5" s="293" t="s">
        <v>118</v>
      </c>
      <c r="L5" s="294">
        <v>137400</v>
      </c>
      <c r="M5" s="294">
        <v>0</v>
      </c>
      <c r="N5" s="302" t="s">
        <v>148</v>
      </c>
    </row>
    <row r="6" spans="1:14" s="116" customFormat="1" ht="15" customHeight="1" x14ac:dyDescent="0.25">
      <c r="A6" s="122" t="s">
        <v>111</v>
      </c>
      <c r="B6" s="123" t="s">
        <v>111</v>
      </c>
      <c r="C6" s="124"/>
      <c r="D6" s="124" t="s">
        <v>113</v>
      </c>
      <c r="E6" s="295"/>
      <c r="F6" s="296" t="s">
        <v>116</v>
      </c>
      <c r="G6" s="297">
        <v>4116</v>
      </c>
      <c r="H6" s="298" t="s">
        <v>112</v>
      </c>
      <c r="I6" s="299">
        <v>29014</v>
      </c>
      <c r="J6" s="300" t="s">
        <v>112</v>
      </c>
      <c r="K6" s="300" t="s">
        <v>118</v>
      </c>
      <c r="L6" s="301">
        <v>470080</v>
      </c>
      <c r="M6" s="301">
        <v>0</v>
      </c>
      <c r="N6" s="303" t="s">
        <v>148</v>
      </c>
    </row>
    <row r="7" spans="1:14" s="116" customFormat="1" ht="15" customHeight="1" x14ac:dyDescent="0.25">
      <c r="A7" s="122" t="s">
        <v>111</v>
      </c>
      <c r="B7" s="123" t="s">
        <v>111</v>
      </c>
      <c r="C7" s="124"/>
      <c r="D7" s="124" t="s">
        <v>113</v>
      </c>
      <c r="E7" s="295"/>
      <c r="F7" s="296" t="s">
        <v>116</v>
      </c>
      <c r="G7" s="297">
        <v>4116</v>
      </c>
      <c r="H7" s="298" t="s">
        <v>112</v>
      </c>
      <c r="I7" s="299">
        <v>29014</v>
      </c>
      <c r="J7" s="300" t="s">
        <v>112</v>
      </c>
      <c r="K7" s="300" t="s">
        <v>118</v>
      </c>
      <c r="L7" s="301">
        <v>195590</v>
      </c>
      <c r="M7" s="301">
        <v>0</v>
      </c>
      <c r="N7" s="303" t="s">
        <v>148</v>
      </c>
    </row>
    <row r="8" spans="1:14" s="116" customFormat="1" ht="15" customHeight="1" x14ac:dyDescent="0.25">
      <c r="A8" s="122" t="s">
        <v>111</v>
      </c>
      <c r="B8" s="123" t="s">
        <v>111</v>
      </c>
      <c r="C8" s="124"/>
      <c r="D8" s="124" t="s">
        <v>113</v>
      </c>
      <c r="E8" s="295"/>
      <c r="F8" s="296" t="s">
        <v>116</v>
      </c>
      <c r="G8" s="297">
        <v>4116</v>
      </c>
      <c r="H8" s="298" t="s">
        <v>112</v>
      </c>
      <c r="I8" s="299">
        <v>29015</v>
      </c>
      <c r="J8" s="300" t="s">
        <v>112</v>
      </c>
      <c r="K8" s="300" t="s">
        <v>118</v>
      </c>
      <c r="L8" s="301">
        <v>46350</v>
      </c>
      <c r="M8" s="301">
        <v>0</v>
      </c>
      <c r="N8" s="303" t="s">
        <v>153</v>
      </c>
    </row>
    <row r="9" spans="1:14" s="116" customFormat="1" ht="15" customHeight="1" thickBot="1" x14ac:dyDescent="0.3">
      <c r="A9" s="274" t="s">
        <v>111</v>
      </c>
      <c r="B9" s="275" t="s">
        <v>111</v>
      </c>
      <c r="C9" s="276"/>
      <c r="D9" s="276" t="s">
        <v>113</v>
      </c>
      <c r="E9" s="277"/>
      <c r="F9" s="278" t="s">
        <v>149</v>
      </c>
      <c r="G9" s="279" t="s">
        <v>21</v>
      </c>
      <c r="H9" s="280" t="s">
        <v>112</v>
      </c>
      <c r="I9" s="281">
        <v>0</v>
      </c>
      <c r="J9" s="282" t="s">
        <v>112</v>
      </c>
      <c r="K9" s="282" t="s">
        <v>118</v>
      </c>
      <c r="L9" s="262">
        <v>0</v>
      </c>
      <c r="M9" s="262">
        <v>849420</v>
      </c>
      <c r="N9" s="283" t="s">
        <v>150</v>
      </c>
    </row>
    <row r="10" spans="1:14" s="99" customFormat="1" ht="14.1" customHeight="1" thickBot="1" x14ac:dyDescent="0.25">
      <c r="A10" s="319" t="s">
        <v>114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219">
        <f>SUM(L5:L9)</f>
        <v>849420</v>
      </c>
      <c r="M10" s="219">
        <f>SUM(M5:M9)</f>
        <v>849420</v>
      </c>
      <c r="N10" s="284"/>
    </row>
    <row r="11" spans="1:14" x14ac:dyDescent="0.25">
      <c r="A11" s="273" t="s">
        <v>151</v>
      </c>
    </row>
    <row r="12" spans="1:14" s="121" customFormat="1" ht="4.9000000000000004" customHeight="1" x14ac:dyDescent="0.2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9"/>
      <c r="M12" s="119"/>
      <c r="N12" s="120"/>
    </row>
    <row r="13" spans="1:14" s="121" customFormat="1" ht="4.9000000000000004" customHeight="1" x14ac:dyDescent="0.2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9"/>
      <c r="M13" s="119"/>
      <c r="N13" s="120"/>
    </row>
    <row r="14" spans="1:14" s="1" customFormat="1" ht="19.899999999999999" customHeight="1" x14ac:dyDescent="0.25">
      <c r="A14" s="242" t="s">
        <v>137</v>
      </c>
      <c r="B14" s="243"/>
      <c r="C14" s="243"/>
      <c r="D14" s="243"/>
      <c r="E14" s="243"/>
      <c r="F14" s="243"/>
      <c r="G14" s="244"/>
      <c r="H14" s="244"/>
      <c r="I14" s="244"/>
      <c r="J14" s="244"/>
      <c r="K14" s="245"/>
      <c r="L14" s="246"/>
      <c r="M14" s="246"/>
      <c r="N14" s="247"/>
    </row>
    <row r="15" spans="1:14" ht="3" customHeight="1" thickBot="1" x14ac:dyDescent="0.3">
      <c r="A15" s="107"/>
      <c r="B15" s="107"/>
      <c r="C15" s="107"/>
      <c r="D15" s="107"/>
      <c r="E15" s="107"/>
      <c r="F15" s="107"/>
      <c r="G15" s="108"/>
      <c r="H15" s="108"/>
      <c r="I15" s="108"/>
      <c r="J15" s="108"/>
      <c r="K15" s="108"/>
      <c r="L15" s="109"/>
      <c r="M15" s="109"/>
      <c r="N15" s="110"/>
    </row>
    <row r="16" spans="1:14" s="116" customFormat="1" ht="15.75" customHeight="1" thickBot="1" x14ac:dyDescent="0.3">
      <c r="A16" s="221" t="s">
        <v>97</v>
      </c>
      <c r="B16" s="222" t="s">
        <v>98</v>
      </c>
      <c r="C16" s="222" t="s">
        <v>99</v>
      </c>
      <c r="D16" s="222" t="s">
        <v>100</v>
      </c>
      <c r="E16" s="222" t="s">
        <v>101</v>
      </c>
      <c r="F16" s="223" t="s">
        <v>102</v>
      </c>
      <c r="G16" s="224" t="s">
        <v>103</v>
      </c>
      <c r="H16" s="224" t="s">
        <v>104</v>
      </c>
      <c r="I16" s="224" t="s">
        <v>105</v>
      </c>
      <c r="J16" s="224" t="s">
        <v>106</v>
      </c>
      <c r="K16" s="224" t="s">
        <v>107</v>
      </c>
      <c r="L16" s="225" t="s">
        <v>108</v>
      </c>
      <c r="M16" s="225" t="s">
        <v>109</v>
      </c>
      <c r="N16" s="226" t="s">
        <v>110</v>
      </c>
    </row>
    <row r="17" spans="1:14" s="116" customFormat="1" ht="14.1" customHeight="1" x14ac:dyDescent="0.25">
      <c r="A17" s="248" t="s">
        <v>111</v>
      </c>
      <c r="B17" s="249" t="s">
        <v>111</v>
      </c>
      <c r="C17" s="250"/>
      <c r="D17" s="250">
        <v>231</v>
      </c>
      <c r="E17" s="250"/>
      <c r="F17" s="251" t="s">
        <v>149</v>
      </c>
      <c r="G17" s="252" t="s">
        <v>21</v>
      </c>
      <c r="H17" s="253">
        <v>0</v>
      </c>
      <c r="I17" s="253" t="s">
        <v>112</v>
      </c>
      <c r="J17" s="253">
        <v>0</v>
      </c>
      <c r="K17" s="253">
        <v>0</v>
      </c>
      <c r="L17" s="257">
        <v>0</v>
      </c>
      <c r="M17" s="257">
        <v>-849420</v>
      </c>
      <c r="N17" s="283" t="s">
        <v>150</v>
      </c>
    </row>
    <row r="18" spans="1:14" s="116" customFormat="1" ht="14.1" customHeight="1" thickBot="1" x14ac:dyDescent="0.3">
      <c r="A18" s="100" t="s">
        <v>111</v>
      </c>
      <c r="B18" s="101" t="s">
        <v>111</v>
      </c>
      <c r="C18" s="250"/>
      <c r="D18" s="250">
        <v>231</v>
      </c>
      <c r="E18" s="250"/>
      <c r="F18" s="254" t="s">
        <v>117</v>
      </c>
      <c r="G18" s="252" t="s">
        <v>21</v>
      </c>
      <c r="H18" s="255">
        <v>0</v>
      </c>
      <c r="I18" s="255" t="s">
        <v>112</v>
      </c>
      <c r="J18" s="255">
        <v>0</v>
      </c>
      <c r="K18" s="255">
        <v>0</v>
      </c>
      <c r="L18" s="117">
        <v>0</v>
      </c>
      <c r="M18" s="258">
        <v>849420</v>
      </c>
      <c r="N18" s="256" t="s">
        <v>155</v>
      </c>
    </row>
    <row r="19" spans="1:14" s="99" customFormat="1" ht="14.1" customHeight="1" thickBot="1" x14ac:dyDescent="0.25">
      <c r="A19" s="319" t="s">
        <v>114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259">
        <f>SUM(L17:L18)</f>
        <v>0</v>
      </c>
      <c r="M19" s="259">
        <f>SUM(M17:M18)</f>
        <v>0</v>
      </c>
      <c r="N19" s="220"/>
    </row>
    <row r="20" spans="1:14" s="121" customFormat="1" ht="4.9000000000000004" customHeight="1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9"/>
      <c r="M20" s="119"/>
      <c r="N20" s="120"/>
    </row>
    <row r="21" spans="1:14" s="1" customFormat="1" ht="19.899999999999999" customHeight="1" x14ac:dyDescent="0.25">
      <c r="A21" s="242" t="s">
        <v>138</v>
      </c>
      <c r="B21" s="243"/>
      <c r="C21" s="243"/>
      <c r="D21" s="243"/>
      <c r="E21" s="243"/>
      <c r="F21" s="243"/>
      <c r="G21" s="244"/>
      <c r="H21" s="244"/>
      <c r="I21" s="244"/>
      <c r="J21" s="244"/>
      <c r="K21" s="245"/>
      <c r="L21" s="246"/>
      <c r="M21" s="246"/>
      <c r="N21" s="247"/>
    </row>
    <row r="22" spans="1:14" ht="3" customHeight="1" x14ac:dyDescent="0.25">
      <c r="A22" s="107"/>
      <c r="B22" s="107"/>
      <c r="C22" s="107"/>
      <c r="D22" s="107"/>
      <c r="E22" s="107"/>
      <c r="F22" s="107"/>
      <c r="G22" s="108"/>
      <c r="H22" s="108"/>
      <c r="I22" s="108"/>
      <c r="J22" s="108"/>
      <c r="K22" s="108"/>
      <c r="L22" s="109"/>
      <c r="M22" s="109"/>
      <c r="N22" s="110"/>
    </row>
    <row r="23" spans="1:14" x14ac:dyDescent="0.25">
      <c r="A23" s="3" t="s">
        <v>141</v>
      </c>
    </row>
    <row r="24" spans="1:14" s="121" customFormat="1" ht="7.9" customHeight="1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9"/>
      <c r="M24" s="119"/>
      <c r="N24" s="120"/>
    </row>
    <row r="25" spans="1:14" x14ac:dyDescent="0.25">
      <c r="A25" s="102" t="s">
        <v>20</v>
      </c>
      <c r="B25" s="102"/>
      <c r="C25" s="102"/>
      <c r="D25" s="102"/>
      <c r="E25" s="103"/>
      <c r="F25" s="104"/>
      <c r="G25" s="1"/>
      <c r="H25" s="1"/>
      <c r="I25" s="1"/>
      <c r="J25" s="1"/>
      <c r="K25" s="1"/>
      <c r="L25" s="1"/>
      <c r="M25" s="1"/>
      <c r="N25" s="1"/>
    </row>
  </sheetData>
  <mergeCells count="2">
    <mergeCell ref="A10:K10"/>
    <mergeCell ref="A19:K19"/>
  </mergeCells>
  <pageMargins left="0" right="0" top="0.98425196850393704" bottom="0.59055118110236227" header="0.39370078740157483" footer="0.59055118110236227"/>
  <pageSetup paperSize="9" fitToHeight="0" orientation="landscape" r:id="rId1"/>
  <headerFooter>
    <oddHeader>&amp;L&amp;"-,Tučné"&amp;14MĚSTO Štíty&amp;"-,Obyčejné"
&amp;"-,Tučné"&amp;8IČO: 00303453
DIČ: CZ00303453&amp;C&amp;"-,Tučné"&amp;14&amp;A/2025&amp;RRok 2025</oddHeader>
    <oddFooter>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6"/>
  <sheetViews>
    <sheetView tabSelected="1" workbookViewId="0">
      <selection activeCell="H23" sqref="H23"/>
    </sheetView>
  </sheetViews>
  <sheetFormatPr defaultRowHeight="15" x14ac:dyDescent="0.25"/>
  <cols>
    <col min="1" max="2" width="6.7109375" style="52" customWidth="1"/>
    <col min="3" max="3" width="18" style="52" customWidth="1"/>
    <col min="4" max="4" width="25.28515625" style="52" customWidth="1"/>
    <col min="5" max="6" width="13.28515625" style="53" customWidth="1"/>
    <col min="7" max="7" width="15.7109375" style="54" customWidth="1"/>
    <col min="8" max="9" width="13.28515625" customWidth="1"/>
    <col min="10" max="10" width="18.7109375" customWidth="1"/>
    <col min="11" max="12" width="15.7109375" customWidth="1"/>
  </cols>
  <sheetData>
    <row r="1" spans="1:10" s="30" customFormat="1" ht="24.95" customHeight="1" x14ac:dyDescent="0.25">
      <c r="A1" s="148" t="s">
        <v>0</v>
      </c>
      <c r="B1" s="149"/>
      <c r="C1" s="150"/>
      <c r="D1" s="27"/>
      <c r="E1" s="28"/>
      <c r="F1" s="29"/>
      <c r="H1" s="151" t="s">
        <v>125</v>
      </c>
    </row>
    <row r="2" spans="1:10" s="30" customFormat="1" ht="8.1" customHeight="1" thickBot="1" x14ac:dyDescent="0.3">
      <c r="A2" s="24"/>
      <c r="B2" s="25"/>
      <c r="C2" s="26"/>
      <c r="D2" s="27"/>
      <c r="E2" s="28"/>
      <c r="F2" s="29"/>
      <c r="H2" s="152" t="s">
        <v>126</v>
      </c>
    </row>
    <row r="3" spans="1:10" s="1" customFormat="1" ht="25.15" customHeight="1" thickBot="1" x14ac:dyDescent="0.3">
      <c r="A3" s="324" t="s">
        <v>3</v>
      </c>
      <c r="B3" s="325"/>
      <c r="C3" s="325"/>
      <c r="D3" s="326"/>
      <c r="E3" s="68" t="s">
        <v>68</v>
      </c>
      <c r="F3" s="68" t="s">
        <v>69</v>
      </c>
      <c r="G3" s="69" t="s">
        <v>76</v>
      </c>
      <c r="H3" s="197" t="s">
        <v>152</v>
      </c>
      <c r="I3" s="198" t="s">
        <v>128</v>
      </c>
      <c r="J3" s="199" t="s">
        <v>129</v>
      </c>
    </row>
    <row r="4" spans="1:10" s="23" customFormat="1" ht="16.5" customHeight="1" thickBot="1" x14ac:dyDescent="0.3">
      <c r="A4" s="327" t="s">
        <v>5</v>
      </c>
      <c r="B4" s="328"/>
      <c r="C4" s="328"/>
      <c r="D4" s="329"/>
      <c r="E4" s="156">
        <v>83000000</v>
      </c>
      <c r="F4" s="156">
        <v>82992544.439999998</v>
      </c>
      <c r="G4" s="47">
        <v>85000000</v>
      </c>
      <c r="H4" s="157">
        <v>849420</v>
      </c>
      <c r="I4" s="158">
        <f>SUM(390000+151400+2917332.48+168500+5000+28000+5000000-19191+849420)</f>
        <v>9490461.4800000004</v>
      </c>
      <c r="J4" s="159">
        <f>SUM(G4+I4)</f>
        <v>94490461.480000004</v>
      </c>
    </row>
    <row r="5" spans="1:10" ht="15.75" thickBot="1" x14ac:dyDescent="0.3">
      <c r="E5" s="160"/>
      <c r="F5" s="160"/>
      <c r="G5" s="161"/>
    </row>
    <row r="6" spans="1:10" s="23" customFormat="1" ht="24.95" customHeight="1" x14ac:dyDescent="0.3">
      <c r="A6" s="162" t="s">
        <v>19</v>
      </c>
      <c r="B6" s="162"/>
      <c r="C6" s="162"/>
      <c r="D6" s="162"/>
      <c r="E6" s="162"/>
      <c r="F6" s="162"/>
      <c r="G6" s="162"/>
      <c r="H6" s="151" t="s">
        <v>125</v>
      </c>
      <c r="I6" s="163"/>
      <c r="J6" s="163"/>
    </row>
    <row r="7" spans="1:10" s="23" customFormat="1" ht="8.1" customHeight="1" thickBot="1" x14ac:dyDescent="0.35">
      <c r="A7" s="164"/>
      <c r="B7" s="164"/>
      <c r="C7" s="164"/>
      <c r="D7" s="164"/>
      <c r="E7" s="164"/>
      <c r="F7" s="164"/>
      <c r="G7" s="164"/>
      <c r="H7" s="152" t="s">
        <v>126</v>
      </c>
    </row>
    <row r="8" spans="1:10" s="1" customFormat="1" ht="25.15" customHeight="1" thickBot="1" x14ac:dyDescent="0.3">
      <c r="A8" s="75" t="s">
        <v>1</v>
      </c>
      <c r="B8" s="76" t="s">
        <v>2</v>
      </c>
      <c r="C8" s="77" t="s">
        <v>3</v>
      </c>
      <c r="D8" s="78"/>
      <c r="E8" s="68" t="s">
        <v>68</v>
      </c>
      <c r="F8" s="68" t="s">
        <v>69</v>
      </c>
      <c r="G8" s="206" t="s">
        <v>76</v>
      </c>
      <c r="H8" s="214" t="s">
        <v>152</v>
      </c>
      <c r="I8" s="199" t="s">
        <v>128</v>
      </c>
      <c r="J8" s="199" t="s">
        <v>129</v>
      </c>
    </row>
    <row r="9" spans="1:10" s="30" customFormat="1" ht="42" customHeight="1" x14ac:dyDescent="0.25">
      <c r="A9" s="165" t="s">
        <v>4</v>
      </c>
      <c r="B9" s="166" t="s">
        <v>14</v>
      </c>
      <c r="C9" s="330" t="s">
        <v>127</v>
      </c>
      <c r="D9" s="331"/>
      <c r="E9" s="63">
        <v>10736851.5</v>
      </c>
      <c r="F9" s="63">
        <v>8641087.8699999992</v>
      </c>
      <c r="G9" s="207">
        <v>12601698.970000001</v>
      </c>
      <c r="H9" s="215">
        <v>-6488.21</v>
      </c>
      <c r="I9" s="211">
        <f>SUM(H9)</f>
        <v>-6488.21</v>
      </c>
      <c r="J9" s="167">
        <f>SUM(G9+I9)</f>
        <v>12595210.76</v>
      </c>
    </row>
    <row r="10" spans="1:10" s="30" customFormat="1" ht="15.95" customHeight="1" x14ac:dyDescent="0.25">
      <c r="A10" s="168" t="s">
        <v>4</v>
      </c>
      <c r="B10" s="169" t="s">
        <v>15</v>
      </c>
      <c r="C10" s="332" t="s">
        <v>43</v>
      </c>
      <c r="D10" s="333"/>
      <c r="E10" s="64">
        <v>0</v>
      </c>
      <c r="F10" s="65">
        <v>0</v>
      </c>
      <c r="G10" s="208">
        <v>0</v>
      </c>
      <c r="H10" s="216">
        <v>0</v>
      </c>
      <c r="I10" s="212">
        <f t="shared" ref="I10:I11" si="0">SUM(H10)</f>
        <v>0</v>
      </c>
      <c r="J10" s="170">
        <f t="shared" ref="J10:J11" si="1">SUM(G10+I10)</f>
        <v>0</v>
      </c>
    </row>
    <row r="11" spans="1:10" s="30" customFormat="1" ht="15.95" customHeight="1" thickBot="1" x14ac:dyDescent="0.3">
      <c r="A11" s="171" t="s">
        <v>4</v>
      </c>
      <c r="B11" s="172" t="s">
        <v>16</v>
      </c>
      <c r="C11" s="334" t="s">
        <v>44</v>
      </c>
      <c r="D11" s="335"/>
      <c r="E11" s="204">
        <v>0</v>
      </c>
      <c r="F11" s="205">
        <v>97389.56</v>
      </c>
      <c r="G11" s="209">
        <v>0</v>
      </c>
      <c r="H11" s="217">
        <v>0</v>
      </c>
      <c r="I11" s="213">
        <f t="shared" si="0"/>
        <v>0</v>
      </c>
      <c r="J11" s="173">
        <f t="shared" si="1"/>
        <v>0</v>
      </c>
    </row>
    <row r="12" spans="1:10" s="30" customFormat="1" ht="15.75" thickBot="1" x14ac:dyDescent="0.3">
      <c r="A12" s="320" t="s">
        <v>45</v>
      </c>
      <c r="B12" s="321"/>
      <c r="C12" s="321"/>
      <c r="D12" s="322"/>
      <c r="E12" s="174">
        <f>SUM(E9:E11)</f>
        <v>10736851.5</v>
      </c>
      <c r="F12" s="174">
        <f>SUM(F9:F11)</f>
        <v>8738477.4299999997</v>
      </c>
      <c r="G12" s="210">
        <f>SUM(G9:G11)</f>
        <v>12601698.970000001</v>
      </c>
      <c r="H12" s="218">
        <f t="shared" ref="H12:J12" si="2">SUM(H9:H11)</f>
        <v>-6488.21</v>
      </c>
      <c r="I12" s="175">
        <f t="shared" si="2"/>
        <v>-6488.21</v>
      </c>
      <c r="J12" s="175">
        <f t="shared" si="2"/>
        <v>12595210.76</v>
      </c>
    </row>
    <row r="13" spans="1:10" s="30" customFormat="1" ht="5.0999999999999996" customHeight="1" thickBot="1" x14ac:dyDescent="0.3">
      <c r="A13" s="31"/>
      <c r="B13" s="31"/>
      <c r="C13" s="31"/>
      <c r="E13" s="32"/>
      <c r="F13" s="32"/>
      <c r="G13" s="33"/>
      <c r="H13" s="176"/>
    </row>
    <row r="14" spans="1:10" s="30" customFormat="1" ht="18.75" customHeight="1" thickBot="1" x14ac:dyDescent="0.3">
      <c r="A14" s="323" t="s">
        <v>46</v>
      </c>
      <c r="B14" s="323"/>
      <c r="C14" s="323"/>
      <c r="D14" s="323"/>
      <c r="E14" s="34"/>
      <c r="I14" s="336">
        <f>SUM(J4+J12)</f>
        <v>107085672.24000001</v>
      </c>
      <c r="J14" s="337"/>
    </row>
    <row r="28" spans="1:10" ht="15.75" thickBot="1" x14ac:dyDescent="0.3"/>
    <row r="29" spans="1:10" ht="19.149999999999999" customHeight="1" x14ac:dyDescent="0.25">
      <c r="H29" s="151" t="s">
        <v>125</v>
      </c>
      <c r="I29" s="30"/>
      <c r="J29" s="30"/>
    </row>
    <row r="30" spans="1:10" s="1" customFormat="1" ht="16.899999999999999" customHeight="1" thickBot="1" x14ac:dyDescent="0.3">
      <c r="A30" s="24" t="s">
        <v>6</v>
      </c>
      <c r="B30" s="25"/>
      <c r="C30" s="26"/>
      <c r="D30" s="27"/>
      <c r="E30" s="28"/>
      <c r="F30" s="29"/>
      <c r="G30" s="30"/>
      <c r="H30" s="152" t="s">
        <v>126</v>
      </c>
      <c r="I30" s="30"/>
      <c r="J30" s="30"/>
    </row>
    <row r="31" spans="1:10" s="1" customFormat="1" ht="25.15" customHeight="1" thickBot="1" x14ac:dyDescent="0.3">
      <c r="A31" s="66" t="s">
        <v>50</v>
      </c>
      <c r="B31" s="338" t="s">
        <v>3</v>
      </c>
      <c r="C31" s="339"/>
      <c r="D31" s="67"/>
      <c r="E31" s="68" t="s">
        <v>68</v>
      </c>
      <c r="F31" s="68" t="s">
        <v>69</v>
      </c>
      <c r="G31" s="69" t="s">
        <v>76</v>
      </c>
      <c r="H31" s="153" t="s">
        <v>152</v>
      </c>
      <c r="I31" s="154" t="s">
        <v>128</v>
      </c>
      <c r="J31" s="263" t="s">
        <v>129</v>
      </c>
    </row>
    <row r="32" spans="1:10" ht="14.45" customHeight="1" x14ac:dyDescent="0.25">
      <c r="A32" s="234" t="s">
        <v>131</v>
      </c>
      <c r="B32" s="240" t="s">
        <v>133</v>
      </c>
      <c r="C32" s="239"/>
      <c r="D32" s="235"/>
      <c r="E32" s="236">
        <v>0</v>
      </c>
      <c r="F32" s="236">
        <v>0</v>
      </c>
      <c r="G32" s="237">
        <v>0</v>
      </c>
      <c r="H32" s="177">
        <v>0</v>
      </c>
      <c r="I32" s="178">
        <f>SUM(50000)</f>
        <v>50000</v>
      </c>
      <c r="J32" s="238">
        <f>SUM(G32+I32)</f>
        <v>50000</v>
      </c>
    </row>
    <row r="33" spans="1:10" ht="14.45" customHeight="1" x14ac:dyDescent="0.25">
      <c r="A33" s="227" t="s">
        <v>51</v>
      </c>
      <c r="B33" s="350" t="s">
        <v>17</v>
      </c>
      <c r="C33" s="351"/>
      <c r="D33" s="228"/>
      <c r="E33" s="229">
        <v>5700000</v>
      </c>
      <c r="F33" s="229">
        <v>5497454.2000000002</v>
      </c>
      <c r="G33" s="230">
        <v>6000000</v>
      </c>
      <c r="H33" s="231">
        <v>0</v>
      </c>
      <c r="I33" s="232">
        <v>0</v>
      </c>
      <c r="J33" s="233">
        <f>SUM(G33+I33)</f>
        <v>6000000</v>
      </c>
    </row>
    <row r="34" spans="1:10" ht="14.45" customHeight="1" x14ac:dyDescent="0.25">
      <c r="A34" s="37" t="s">
        <v>55</v>
      </c>
      <c r="B34" s="38" t="s">
        <v>56</v>
      </c>
      <c r="C34" s="39"/>
      <c r="D34" s="40"/>
      <c r="E34" s="79">
        <v>11000000</v>
      </c>
      <c r="F34" s="79">
        <v>10391342.16</v>
      </c>
      <c r="G34" s="94">
        <v>8000000</v>
      </c>
      <c r="H34" s="179">
        <v>0</v>
      </c>
      <c r="I34" s="180">
        <f>SUM(30000)</f>
        <v>30000</v>
      </c>
      <c r="J34" s="181">
        <f t="shared" ref="J34:J37" si="3">SUM(G34+I34)</f>
        <v>8030000</v>
      </c>
    </row>
    <row r="35" spans="1:10" ht="14.45" customHeight="1" x14ac:dyDescent="0.25">
      <c r="A35" s="37" t="s">
        <v>52</v>
      </c>
      <c r="B35" s="340" t="s">
        <v>53</v>
      </c>
      <c r="C35" s="341"/>
      <c r="D35" s="40"/>
      <c r="E35" s="79">
        <v>53000000</v>
      </c>
      <c r="F35" s="79">
        <v>52498924.479999997</v>
      </c>
      <c r="G35" s="94">
        <v>50000000</v>
      </c>
      <c r="H35" s="179">
        <v>849420</v>
      </c>
      <c r="I35" s="182">
        <f>SUM(192000+75352+6000+5000+28000-29191+849420)</f>
        <v>1126581</v>
      </c>
      <c r="J35" s="181">
        <f t="shared" si="3"/>
        <v>51126581</v>
      </c>
    </row>
    <row r="36" spans="1:10" ht="14.45" customHeight="1" x14ac:dyDescent="0.25">
      <c r="A36" s="37" t="s">
        <v>21</v>
      </c>
      <c r="B36" s="38" t="s">
        <v>65</v>
      </c>
      <c r="C36" s="41"/>
      <c r="D36" s="42"/>
      <c r="E36" s="79">
        <v>1300000</v>
      </c>
      <c r="F36" s="79">
        <v>1167755.48</v>
      </c>
      <c r="G36" s="94">
        <v>10000000</v>
      </c>
      <c r="H36" s="179">
        <v>0</v>
      </c>
      <c r="I36" s="180">
        <f>SUM(198000+71400+10000)</f>
        <v>279400</v>
      </c>
      <c r="J36" s="181">
        <f t="shared" si="3"/>
        <v>10279400</v>
      </c>
    </row>
    <row r="37" spans="1:10" ht="14.45" customHeight="1" thickBot="1" x14ac:dyDescent="0.3">
      <c r="A37" s="43" t="s">
        <v>62</v>
      </c>
      <c r="B37" s="44" t="s">
        <v>18</v>
      </c>
      <c r="C37" s="45"/>
      <c r="D37" s="46"/>
      <c r="E37" s="80">
        <v>21000000</v>
      </c>
      <c r="F37" s="80">
        <v>20438694.050000001</v>
      </c>
      <c r="G37" s="95">
        <v>22000000</v>
      </c>
      <c r="H37" s="183">
        <v>0</v>
      </c>
      <c r="I37" s="184">
        <f>SUM(2841980.48+162500+5000000)</f>
        <v>8004480.4800000004</v>
      </c>
      <c r="J37" s="185">
        <f t="shared" si="3"/>
        <v>30004480.48</v>
      </c>
    </row>
    <row r="38" spans="1:10" ht="16.5" customHeight="1" thickBot="1" x14ac:dyDescent="0.3">
      <c r="A38" s="327" t="s">
        <v>13</v>
      </c>
      <c r="B38" s="342"/>
      <c r="C38" s="342"/>
      <c r="D38" s="343"/>
      <c r="E38" s="71">
        <f>SUM(E32:E37)</f>
        <v>92000000</v>
      </c>
      <c r="F38" s="71">
        <f>SUM(F32:F37)</f>
        <v>89994170.370000005</v>
      </c>
      <c r="G38" s="47">
        <f>SUM(G32:G37)</f>
        <v>96000000</v>
      </c>
      <c r="H38" s="241">
        <f t="shared" ref="H38:J38" si="4">SUM(H32:H37)</f>
        <v>849420</v>
      </c>
      <c r="I38" s="186">
        <f>SUM(I32:I37)</f>
        <v>9490461.4800000004</v>
      </c>
      <c r="J38" s="186">
        <f t="shared" si="4"/>
        <v>105490461.48</v>
      </c>
    </row>
    <row r="39" spans="1:10" ht="15.95" customHeight="1" x14ac:dyDescent="0.25">
      <c r="A39" s="344" t="s">
        <v>63</v>
      </c>
      <c r="B39" s="344"/>
      <c r="C39" s="344"/>
      <c r="D39" s="344"/>
      <c r="E39" s="74">
        <v>74000000</v>
      </c>
      <c r="F39" s="74">
        <v>72928387.609999999</v>
      </c>
      <c r="G39" s="96">
        <v>72000000</v>
      </c>
      <c r="H39" s="187">
        <v>849420</v>
      </c>
      <c r="I39" s="187">
        <f>SUM(I38+3000000)</f>
        <v>12490461.48</v>
      </c>
      <c r="J39" s="187">
        <f>SUM(G39+I39)</f>
        <v>84490461.480000004</v>
      </c>
    </row>
    <row r="40" spans="1:10" ht="15.95" customHeight="1" thickBot="1" x14ac:dyDescent="0.3">
      <c r="A40" s="345" t="s">
        <v>64</v>
      </c>
      <c r="B40" s="345"/>
      <c r="C40" s="345"/>
      <c r="D40" s="345"/>
      <c r="E40" s="74">
        <v>18000000</v>
      </c>
      <c r="F40" s="74">
        <v>17065782.760000002</v>
      </c>
      <c r="G40" s="96">
        <v>24000000</v>
      </c>
      <c r="H40" s="188">
        <v>0</v>
      </c>
      <c r="I40" s="188">
        <v>-3000000</v>
      </c>
      <c r="J40" s="188">
        <f>SUM(G40+I40)</f>
        <v>21000000</v>
      </c>
    </row>
    <row r="41" spans="1:10" x14ac:dyDescent="0.25">
      <c r="A41" s="346" t="s">
        <v>66</v>
      </c>
      <c r="B41" s="346"/>
      <c r="C41" s="346"/>
      <c r="D41" s="346"/>
      <c r="E41" s="346"/>
      <c r="F41" s="346"/>
      <c r="G41" s="346"/>
    </row>
    <row r="42" spans="1:10" ht="12" customHeight="1" thickBot="1" x14ac:dyDescent="0.3">
      <c r="A42" s="48"/>
      <c r="B42" s="48"/>
      <c r="C42" s="48"/>
      <c r="D42" s="48"/>
      <c r="E42" s="48"/>
      <c r="F42" s="48"/>
      <c r="G42" s="48"/>
    </row>
    <row r="43" spans="1:10" ht="19.149999999999999" customHeight="1" x14ac:dyDescent="0.25">
      <c r="A43" s="48"/>
      <c r="B43" s="48"/>
      <c r="C43" s="48"/>
      <c r="D43" s="48"/>
      <c r="E43" s="48"/>
      <c r="F43" s="48"/>
      <c r="G43" s="48"/>
      <c r="H43" s="151" t="s">
        <v>125</v>
      </c>
      <c r="I43" s="30"/>
      <c r="J43" s="30"/>
    </row>
    <row r="44" spans="1:10" ht="19.5" thickBot="1" x14ac:dyDescent="0.3">
      <c r="A44" s="323" t="s">
        <v>19</v>
      </c>
      <c r="B44" s="323"/>
      <c r="C44" s="323"/>
      <c r="D44" s="323"/>
      <c r="E44" s="323"/>
      <c r="F44" s="323"/>
      <c r="G44" s="323"/>
      <c r="H44" s="152" t="s">
        <v>126</v>
      </c>
      <c r="I44" s="30"/>
      <c r="J44" s="30"/>
    </row>
    <row r="45" spans="1:10" s="1" customFormat="1" ht="25.15" customHeight="1" thickBot="1" x14ac:dyDescent="0.3">
      <c r="A45" s="75" t="s">
        <v>1</v>
      </c>
      <c r="B45" s="76" t="s">
        <v>2</v>
      </c>
      <c r="C45" s="77" t="s">
        <v>3</v>
      </c>
      <c r="D45" s="78"/>
      <c r="E45" s="68" t="s">
        <v>68</v>
      </c>
      <c r="F45" s="68" t="s">
        <v>69</v>
      </c>
      <c r="G45" s="69" t="s">
        <v>76</v>
      </c>
      <c r="H45" s="153" t="s">
        <v>152</v>
      </c>
      <c r="I45" s="154" t="s">
        <v>128</v>
      </c>
      <c r="J45" s="155" t="s">
        <v>129</v>
      </c>
    </row>
    <row r="46" spans="1:10" ht="15" customHeight="1" thickBot="1" x14ac:dyDescent="0.3">
      <c r="A46" s="72" t="s">
        <v>4</v>
      </c>
      <c r="B46" s="73" t="s">
        <v>47</v>
      </c>
      <c r="C46" s="347" t="s">
        <v>48</v>
      </c>
      <c r="D46" s="348"/>
      <c r="E46" s="70">
        <v>1736851.5</v>
      </c>
      <c r="F46" s="70">
        <v>1736851.5</v>
      </c>
      <c r="G46" s="50">
        <v>1601698.97</v>
      </c>
      <c r="H46" s="50">
        <v>-6488.21</v>
      </c>
      <c r="I46" s="50">
        <v>-6488.21</v>
      </c>
      <c r="J46" s="50">
        <f>SUM(G46+I46)</f>
        <v>1595210.76</v>
      </c>
    </row>
    <row r="47" spans="1:10" ht="16.5" customHeight="1" thickBot="1" x14ac:dyDescent="0.3">
      <c r="A47" s="327" t="s">
        <v>54</v>
      </c>
      <c r="B47" s="342"/>
      <c r="C47" s="342"/>
      <c r="D47" s="343"/>
      <c r="E47" s="71">
        <f>SUM(E46)</f>
        <v>1736851.5</v>
      </c>
      <c r="F47" s="71">
        <f>SUM(F46)</f>
        <v>1736851.5</v>
      </c>
      <c r="G47" s="47">
        <f>SUM(G46)</f>
        <v>1601698.97</v>
      </c>
      <c r="H47" s="47">
        <f t="shared" ref="H47:J47" si="5">SUM(H46)</f>
        <v>-6488.21</v>
      </c>
      <c r="I47" s="47">
        <f t="shared" si="5"/>
        <v>-6488.21</v>
      </c>
      <c r="J47" s="47">
        <f t="shared" si="5"/>
        <v>1595210.76</v>
      </c>
    </row>
    <row r="48" spans="1:10" ht="12" customHeight="1" thickBot="1" x14ac:dyDescent="0.3">
      <c r="A48" s="271"/>
      <c r="B48" s="271"/>
      <c r="C48" s="271"/>
      <c r="D48" s="271"/>
      <c r="E48" s="271"/>
      <c r="F48" s="271"/>
      <c r="G48" s="271"/>
    </row>
    <row r="49" spans="1:10" s="1" customFormat="1" ht="19.5" thickBot="1" x14ac:dyDescent="0.3">
      <c r="A49" s="323" t="s">
        <v>49</v>
      </c>
      <c r="B49" s="323"/>
      <c r="C49" s="323"/>
      <c r="D49" s="323"/>
      <c r="E49" s="323"/>
      <c r="F49" s="349"/>
      <c r="G49" s="349"/>
      <c r="I49" s="336">
        <f>SUM(J38+J47)</f>
        <v>107085672.24000001</v>
      </c>
      <c r="J49" s="337"/>
    </row>
    <row r="50" spans="1:10" ht="12" customHeight="1" x14ac:dyDescent="0.25">
      <c r="A50" s="48"/>
      <c r="B50" s="48"/>
      <c r="C50" s="48"/>
      <c r="D50" s="48"/>
      <c r="E50" s="48"/>
      <c r="F50" s="48"/>
      <c r="G50" s="48"/>
    </row>
    <row r="51" spans="1:10" ht="12" customHeight="1" x14ac:dyDescent="0.25">
      <c r="A51" s="48"/>
      <c r="B51" s="48"/>
      <c r="C51" s="48"/>
      <c r="D51" s="48"/>
      <c r="E51" s="48"/>
      <c r="F51" s="48"/>
      <c r="G51" s="48"/>
    </row>
    <row r="52" spans="1:10" ht="12" customHeight="1" x14ac:dyDescent="0.25">
      <c r="A52" s="48"/>
      <c r="B52" s="48"/>
      <c r="C52" s="48"/>
      <c r="D52" s="48"/>
      <c r="E52" s="48"/>
      <c r="F52" s="48"/>
      <c r="G52" s="48"/>
    </row>
    <row r="53" spans="1:10" ht="12" customHeight="1" x14ac:dyDescent="0.25">
      <c r="A53" s="48"/>
      <c r="B53" s="48"/>
      <c r="C53" s="48"/>
      <c r="D53" s="48"/>
      <c r="E53" s="48"/>
      <c r="F53" s="48"/>
      <c r="G53" s="48"/>
    </row>
    <row r="54" spans="1:10" ht="12" customHeight="1" x14ac:dyDescent="0.25">
      <c r="A54" s="48"/>
      <c r="B54" s="48"/>
      <c r="C54" s="48"/>
      <c r="D54" s="48"/>
      <c r="E54" s="48"/>
      <c r="F54" s="48"/>
      <c r="G54" s="48"/>
    </row>
    <row r="55" spans="1:10" ht="12" customHeight="1" x14ac:dyDescent="0.25">
      <c r="A55" s="48"/>
      <c r="B55" s="48"/>
      <c r="C55" s="48"/>
      <c r="D55" s="48"/>
      <c r="E55" s="48"/>
      <c r="F55" s="48"/>
      <c r="G55" s="48"/>
    </row>
    <row r="56" spans="1:10" ht="12" customHeight="1" x14ac:dyDescent="0.25">
      <c r="A56" s="48"/>
      <c r="B56" s="48"/>
      <c r="C56" s="48"/>
      <c r="D56" s="48"/>
      <c r="E56" s="48"/>
      <c r="F56" s="48"/>
      <c r="G56" s="48"/>
    </row>
    <row r="57" spans="1:10" ht="12" customHeight="1" x14ac:dyDescent="0.25">
      <c r="A57" s="48"/>
      <c r="B57" s="48"/>
      <c r="C57" s="48"/>
      <c r="D57" s="48"/>
      <c r="E57" s="48"/>
      <c r="F57" s="48"/>
      <c r="G57" s="48"/>
    </row>
    <row r="58" spans="1:10" ht="12" customHeight="1" thickBot="1" x14ac:dyDescent="0.3">
      <c r="A58" s="48"/>
      <c r="B58" s="48"/>
      <c r="C58" s="48"/>
      <c r="D58" s="48"/>
      <c r="E58" s="48"/>
      <c r="F58" s="48"/>
      <c r="G58" s="48"/>
    </row>
    <row r="59" spans="1:10" ht="21" x14ac:dyDescent="0.25">
      <c r="A59" s="51" t="s">
        <v>67</v>
      </c>
      <c r="B59" s="51"/>
      <c r="H59" s="151" t="s">
        <v>125</v>
      </c>
      <c r="I59" s="163"/>
      <c r="J59" s="163"/>
    </row>
    <row r="60" spans="1:10" s="22" customFormat="1" ht="12" customHeight="1" thickBot="1" x14ac:dyDescent="0.3">
      <c r="A60" s="55" t="s">
        <v>58</v>
      </c>
      <c r="B60" s="55"/>
      <c r="C60" s="55"/>
      <c r="D60" s="55"/>
      <c r="E60" s="56"/>
      <c r="F60" s="56"/>
      <c r="G60" s="57"/>
      <c r="H60" s="152" t="s">
        <v>126</v>
      </c>
      <c r="I60" s="23"/>
      <c r="J60" s="23"/>
    </row>
    <row r="61" spans="1:10" s="22" customFormat="1" ht="25.15" customHeight="1" thickBot="1" x14ac:dyDescent="0.25">
      <c r="A61" s="36" t="s">
        <v>1</v>
      </c>
      <c r="B61" s="49" t="s">
        <v>2</v>
      </c>
      <c r="C61" s="272" t="s">
        <v>3</v>
      </c>
      <c r="D61" s="354" t="s">
        <v>60</v>
      </c>
      <c r="E61" s="355"/>
      <c r="F61" s="356"/>
      <c r="G61" s="58" t="s">
        <v>76</v>
      </c>
      <c r="H61" s="189" t="s">
        <v>152</v>
      </c>
      <c r="I61" s="190" t="s">
        <v>128</v>
      </c>
      <c r="J61" s="200" t="s">
        <v>129</v>
      </c>
    </row>
    <row r="62" spans="1:10" s="1" customFormat="1" ht="16.899999999999999" customHeight="1" x14ac:dyDescent="0.25">
      <c r="A62" s="87">
        <v>1014</v>
      </c>
      <c r="B62" s="88">
        <v>5222</v>
      </c>
      <c r="C62" s="85" t="s">
        <v>9</v>
      </c>
      <c r="D62" s="357" t="s">
        <v>132</v>
      </c>
      <c r="E62" s="358"/>
      <c r="F62" s="358"/>
      <c r="G62" s="90">
        <v>0</v>
      </c>
      <c r="H62" s="191">
        <v>0</v>
      </c>
      <c r="I62" s="192">
        <f>SUM(50000)</f>
        <v>50000</v>
      </c>
      <c r="J62" s="193">
        <f>SUM(G62+I62)</f>
        <v>50000</v>
      </c>
    </row>
    <row r="63" spans="1:10" s="1" customFormat="1" ht="16.899999999999999" customHeight="1" x14ac:dyDescent="0.25">
      <c r="A63" s="87">
        <v>1032</v>
      </c>
      <c r="B63" s="88">
        <v>5225</v>
      </c>
      <c r="C63" s="89" t="s">
        <v>7</v>
      </c>
      <c r="D63" s="357" t="s">
        <v>92</v>
      </c>
      <c r="E63" s="358"/>
      <c r="F63" s="358"/>
      <c r="G63" s="90">
        <v>5031</v>
      </c>
      <c r="H63" s="191">
        <v>0</v>
      </c>
      <c r="I63" s="192">
        <v>0</v>
      </c>
      <c r="J63" s="193">
        <f>SUM(G63+I63)</f>
        <v>5031</v>
      </c>
    </row>
    <row r="64" spans="1:10" s="2" customFormat="1" ht="16.899999999999999" customHeight="1" x14ac:dyDescent="0.25">
      <c r="A64" s="83">
        <v>2143</v>
      </c>
      <c r="B64" s="84">
        <v>5229</v>
      </c>
      <c r="C64" s="85" t="s">
        <v>8</v>
      </c>
      <c r="D64" s="352" t="s">
        <v>90</v>
      </c>
      <c r="E64" s="353"/>
      <c r="F64" s="353"/>
      <c r="G64" s="86">
        <v>13132</v>
      </c>
      <c r="H64" s="191">
        <v>0</v>
      </c>
      <c r="I64" s="192">
        <v>0</v>
      </c>
      <c r="J64" s="193">
        <f>SUM(G64+I64)</f>
        <v>13132</v>
      </c>
    </row>
    <row r="65" spans="1:10" ht="16.899999999999999" customHeight="1" x14ac:dyDescent="0.25">
      <c r="A65" s="83">
        <v>2143</v>
      </c>
      <c r="B65" s="84">
        <v>5229</v>
      </c>
      <c r="C65" s="85" t="s">
        <v>8</v>
      </c>
      <c r="D65" s="352" t="s">
        <v>91</v>
      </c>
      <c r="E65" s="353"/>
      <c r="F65" s="353"/>
      <c r="G65" s="86">
        <v>4500</v>
      </c>
      <c r="H65" s="194">
        <v>0</v>
      </c>
      <c r="I65" s="192">
        <v>0</v>
      </c>
      <c r="J65" s="193">
        <f t="shared" ref="J65:J83" si="6">SUM(G65+I65)</f>
        <v>4500</v>
      </c>
    </row>
    <row r="66" spans="1:10" s="2" customFormat="1" ht="16.899999999999999" customHeight="1" x14ac:dyDescent="0.25">
      <c r="A66" s="83">
        <v>2292</v>
      </c>
      <c r="B66" s="84">
        <v>5323</v>
      </c>
      <c r="C66" s="85" t="s">
        <v>61</v>
      </c>
      <c r="D66" s="352" t="s">
        <v>93</v>
      </c>
      <c r="E66" s="353"/>
      <c r="F66" s="359"/>
      <c r="G66" s="86">
        <v>387082.8</v>
      </c>
      <c r="H66" s="194">
        <v>0</v>
      </c>
      <c r="I66" s="192">
        <v>0</v>
      </c>
      <c r="J66" s="193">
        <f t="shared" si="6"/>
        <v>387082.8</v>
      </c>
    </row>
    <row r="67" spans="1:10" ht="16.899999999999999" customHeight="1" x14ac:dyDescent="0.25">
      <c r="A67" s="83">
        <v>3119</v>
      </c>
      <c r="B67" s="84">
        <v>5331</v>
      </c>
      <c r="C67" s="85" t="s">
        <v>59</v>
      </c>
      <c r="D67" s="352" t="s">
        <v>79</v>
      </c>
      <c r="E67" s="353"/>
      <c r="F67" s="353"/>
      <c r="G67" s="86">
        <v>4100000</v>
      </c>
      <c r="H67" s="194">
        <v>0</v>
      </c>
      <c r="I67" s="192">
        <v>0</v>
      </c>
      <c r="J67" s="193">
        <f t="shared" si="6"/>
        <v>4100000</v>
      </c>
    </row>
    <row r="68" spans="1:10" ht="19.899999999999999" customHeight="1" x14ac:dyDescent="0.25">
      <c r="A68" s="83">
        <v>3119</v>
      </c>
      <c r="B68" s="84">
        <v>5336</v>
      </c>
      <c r="C68" s="85" t="s">
        <v>80</v>
      </c>
      <c r="D68" s="352" t="s">
        <v>94</v>
      </c>
      <c r="E68" s="353"/>
      <c r="F68" s="353"/>
      <c r="G68" s="86">
        <v>26176.5</v>
      </c>
      <c r="H68" s="191">
        <v>0</v>
      </c>
      <c r="I68" s="192">
        <v>-12931.2</v>
      </c>
      <c r="J68" s="193">
        <f t="shared" si="6"/>
        <v>13245.3</v>
      </c>
    </row>
    <row r="69" spans="1:10" ht="19.899999999999999" customHeight="1" x14ac:dyDescent="0.25">
      <c r="A69" s="83">
        <v>3119</v>
      </c>
      <c r="B69" s="84">
        <v>5336</v>
      </c>
      <c r="C69" s="85" t="s">
        <v>80</v>
      </c>
      <c r="D69" s="352" t="s">
        <v>95</v>
      </c>
      <c r="E69" s="353"/>
      <c r="F69" s="353"/>
      <c r="G69" s="86">
        <v>6270.1</v>
      </c>
      <c r="H69" s="194">
        <v>0</v>
      </c>
      <c r="I69" s="192">
        <v>-2919.1</v>
      </c>
      <c r="J69" s="193">
        <f t="shared" si="6"/>
        <v>3351.0000000000005</v>
      </c>
    </row>
    <row r="70" spans="1:10" ht="19.899999999999999" customHeight="1" x14ac:dyDescent="0.25">
      <c r="A70" s="83">
        <v>3119</v>
      </c>
      <c r="B70" s="84">
        <v>5336</v>
      </c>
      <c r="C70" s="85" t="s">
        <v>80</v>
      </c>
      <c r="D70" s="352" t="s">
        <v>96</v>
      </c>
      <c r="E70" s="353"/>
      <c r="F70" s="353"/>
      <c r="G70" s="86">
        <v>30254.400000000001</v>
      </c>
      <c r="H70" s="191">
        <v>0</v>
      </c>
      <c r="I70" s="192">
        <v>-13340.7</v>
      </c>
      <c r="J70" s="193">
        <f t="shared" si="6"/>
        <v>16913.7</v>
      </c>
    </row>
    <row r="71" spans="1:10" s="2" customFormat="1" ht="16.899999999999999" customHeight="1" x14ac:dyDescent="0.25">
      <c r="A71" s="83">
        <v>3314</v>
      </c>
      <c r="B71" s="84">
        <v>5229</v>
      </c>
      <c r="C71" s="85" t="s">
        <v>8</v>
      </c>
      <c r="D71" s="352" t="s">
        <v>89</v>
      </c>
      <c r="E71" s="353"/>
      <c r="F71" s="353"/>
      <c r="G71" s="86">
        <v>550</v>
      </c>
      <c r="H71" s="194">
        <v>0</v>
      </c>
      <c r="I71" s="192">
        <v>0</v>
      </c>
      <c r="J71" s="193">
        <f t="shared" si="6"/>
        <v>550</v>
      </c>
    </row>
    <row r="72" spans="1:10" s="2" customFormat="1" ht="16.899999999999999" customHeight="1" x14ac:dyDescent="0.25">
      <c r="A72" s="83">
        <v>3419</v>
      </c>
      <c r="B72" s="84">
        <v>5222</v>
      </c>
      <c r="C72" s="85" t="s">
        <v>9</v>
      </c>
      <c r="D72" s="352" t="s">
        <v>86</v>
      </c>
      <c r="E72" s="353"/>
      <c r="F72" s="353"/>
      <c r="G72" s="86">
        <v>450000</v>
      </c>
      <c r="H72" s="191">
        <v>0</v>
      </c>
      <c r="I72" s="192">
        <v>0</v>
      </c>
      <c r="J72" s="193">
        <f t="shared" si="6"/>
        <v>450000</v>
      </c>
    </row>
    <row r="73" spans="1:10" s="2" customFormat="1" ht="19.899999999999999" customHeight="1" x14ac:dyDescent="0.25">
      <c r="A73" s="83">
        <v>3419</v>
      </c>
      <c r="B73" s="84">
        <v>5222</v>
      </c>
      <c r="C73" s="85" t="s">
        <v>9</v>
      </c>
      <c r="D73" s="352" t="s">
        <v>140</v>
      </c>
      <c r="E73" s="353"/>
      <c r="F73" s="353"/>
      <c r="G73" s="86">
        <v>0</v>
      </c>
      <c r="H73" s="191">
        <v>0</v>
      </c>
      <c r="I73" s="192">
        <v>20000</v>
      </c>
      <c r="J73" s="193">
        <f t="shared" si="6"/>
        <v>20000</v>
      </c>
    </row>
    <row r="74" spans="1:10" s="2" customFormat="1" ht="16.899999999999999" customHeight="1" x14ac:dyDescent="0.25">
      <c r="A74" s="83">
        <v>3421</v>
      </c>
      <c r="B74" s="84">
        <v>5222</v>
      </c>
      <c r="C74" s="85" t="s">
        <v>9</v>
      </c>
      <c r="D74" s="352" t="s">
        <v>83</v>
      </c>
      <c r="E74" s="353"/>
      <c r="F74" s="359"/>
      <c r="G74" s="86">
        <v>30000</v>
      </c>
      <c r="H74" s="194">
        <v>0</v>
      </c>
      <c r="I74" s="192">
        <v>0</v>
      </c>
      <c r="J74" s="193">
        <f t="shared" si="6"/>
        <v>30000</v>
      </c>
    </row>
    <row r="75" spans="1:10" s="2" customFormat="1" ht="16.899999999999999" customHeight="1" x14ac:dyDescent="0.25">
      <c r="A75" s="83">
        <v>3900</v>
      </c>
      <c r="B75" s="84">
        <v>5222</v>
      </c>
      <c r="C75" s="85" t="s">
        <v>9</v>
      </c>
      <c r="D75" s="361" t="s">
        <v>81</v>
      </c>
      <c r="E75" s="362"/>
      <c r="F75" s="363"/>
      <c r="G75" s="86">
        <v>20000</v>
      </c>
      <c r="H75" s="191">
        <v>0</v>
      </c>
      <c r="I75" s="192">
        <v>0</v>
      </c>
      <c r="J75" s="193">
        <f t="shared" si="6"/>
        <v>20000</v>
      </c>
    </row>
    <row r="76" spans="1:10" s="2" customFormat="1" ht="16.899999999999999" customHeight="1" x14ac:dyDescent="0.25">
      <c r="A76" s="83">
        <v>3900</v>
      </c>
      <c r="B76" s="84">
        <v>5222</v>
      </c>
      <c r="C76" s="85" t="s">
        <v>9</v>
      </c>
      <c r="D76" s="361" t="s">
        <v>143</v>
      </c>
      <c r="E76" s="362"/>
      <c r="F76" s="363"/>
      <c r="G76" s="86">
        <v>0</v>
      </c>
      <c r="H76" s="191">
        <v>0</v>
      </c>
      <c r="I76" s="192">
        <v>5000</v>
      </c>
      <c r="J76" s="193">
        <f t="shared" si="6"/>
        <v>5000</v>
      </c>
    </row>
    <row r="77" spans="1:10" s="2" customFormat="1" ht="16.899999999999999" customHeight="1" x14ac:dyDescent="0.25">
      <c r="A77" s="83">
        <v>3900</v>
      </c>
      <c r="B77" s="84">
        <v>5222</v>
      </c>
      <c r="C77" s="85" t="s">
        <v>9</v>
      </c>
      <c r="D77" s="361" t="s">
        <v>82</v>
      </c>
      <c r="E77" s="362"/>
      <c r="F77" s="363"/>
      <c r="G77" s="86">
        <v>30000</v>
      </c>
      <c r="H77" s="194">
        <v>0</v>
      </c>
      <c r="I77" s="192">
        <v>0</v>
      </c>
      <c r="J77" s="193">
        <f t="shared" si="6"/>
        <v>30000</v>
      </c>
    </row>
    <row r="78" spans="1:10" s="2" customFormat="1" ht="19.899999999999999" customHeight="1" x14ac:dyDescent="0.25">
      <c r="A78" s="83">
        <v>5512</v>
      </c>
      <c r="B78" s="84">
        <v>5222</v>
      </c>
      <c r="C78" s="85" t="s">
        <v>9</v>
      </c>
      <c r="D78" s="361" t="s">
        <v>85</v>
      </c>
      <c r="E78" s="362"/>
      <c r="F78" s="363"/>
      <c r="G78" s="86">
        <v>30000</v>
      </c>
      <c r="H78" s="194">
        <v>0</v>
      </c>
      <c r="I78" s="192">
        <v>0</v>
      </c>
      <c r="J78" s="193">
        <f t="shared" si="6"/>
        <v>30000</v>
      </c>
    </row>
    <row r="79" spans="1:10" s="2" customFormat="1" ht="19.899999999999999" customHeight="1" x14ac:dyDescent="0.25">
      <c r="A79" s="83">
        <v>5512</v>
      </c>
      <c r="B79" s="84">
        <v>5222</v>
      </c>
      <c r="C79" s="85" t="s">
        <v>9</v>
      </c>
      <c r="D79" s="352" t="s">
        <v>84</v>
      </c>
      <c r="E79" s="353"/>
      <c r="F79" s="359"/>
      <c r="G79" s="86">
        <v>30000</v>
      </c>
      <c r="H79" s="194">
        <v>0</v>
      </c>
      <c r="I79" s="192">
        <v>0</v>
      </c>
      <c r="J79" s="193">
        <f t="shared" si="6"/>
        <v>30000</v>
      </c>
    </row>
    <row r="80" spans="1:10" s="2" customFormat="1" ht="16.899999999999999" customHeight="1" x14ac:dyDescent="0.25">
      <c r="A80" s="83">
        <v>6171</v>
      </c>
      <c r="B80" s="84">
        <v>5221</v>
      </c>
      <c r="C80" s="85" t="s">
        <v>10</v>
      </c>
      <c r="D80" s="352" t="s">
        <v>87</v>
      </c>
      <c r="E80" s="353"/>
      <c r="F80" s="353"/>
      <c r="G80" s="86">
        <v>19881</v>
      </c>
      <c r="H80" s="194">
        <v>0</v>
      </c>
      <c r="I80" s="192">
        <v>0</v>
      </c>
      <c r="J80" s="193">
        <f t="shared" si="6"/>
        <v>19881</v>
      </c>
    </row>
    <row r="81" spans="1:10" s="2" customFormat="1" ht="16.899999999999999" customHeight="1" x14ac:dyDescent="0.25">
      <c r="A81" s="83">
        <v>6171</v>
      </c>
      <c r="B81" s="84">
        <v>5229</v>
      </c>
      <c r="C81" s="85" t="s">
        <v>8</v>
      </c>
      <c r="D81" s="352" t="s">
        <v>77</v>
      </c>
      <c r="E81" s="353"/>
      <c r="F81" s="353"/>
      <c r="G81" s="86">
        <v>10338</v>
      </c>
      <c r="H81" s="191">
        <v>0</v>
      </c>
      <c r="I81" s="192">
        <v>0</v>
      </c>
      <c r="J81" s="193">
        <f t="shared" si="6"/>
        <v>10338</v>
      </c>
    </row>
    <row r="82" spans="1:10" ht="16.899999999999999" customHeight="1" x14ac:dyDescent="0.25">
      <c r="A82" s="83">
        <v>6171</v>
      </c>
      <c r="B82" s="84">
        <v>5321</v>
      </c>
      <c r="C82" s="85" t="s">
        <v>11</v>
      </c>
      <c r="D82" s="352" t="s">
        <v>78</v>
      </c>
      <c r="E82" s="353"/>
      <c r="F82" s="353"/>
      <c r="G82" s="86">
        <v>60000</v>
      </c>
      <c r="H82" s="194">
        <v>0</v>
      </c>
      <c r="I82" s="192">
        <v>0</v>
      </c>
      <c r="J82" s="193">
        <f t="shared" si="6"/>
        <v>60000</v>
      </c>
    </row>
    <row r="83" spans="1:10" ht="16.899999999999999" customHeight="1" thickBot="1" x14ac:dyDescent="0.3">
      <c r="A83" s="91">
        <v>6171</v>
      </c>
      <c r="B83" s="92">
        <v>5329</v>
      </c>
      <c r="C83" s="93" t="s">
        <v>12</v>
      </c>
      <c r="D83" s="364" t="s">
        <v>88</v>
      </c>
      <c r="E83" s="365"/>
      <c r="F83" s="365"/>
      <c r="G83" s="201">
        <v>50000</v>
      </c>
      <c r="H83" s="202">
        <v>0</v>
      </c>
      <c r="I83" s="192">
        <v>0</v>
      </c>
      <c r="J83" s="203">
        <f t="shared" si="6"/>
        <v>50000</v>
      </c>
    </row>
    <row r="84" spans="1:10" s="1" customFormat="1" ht="16.149999999999999" customHeight="1" thickBot="1" x14ac:dyDescent="0.3">
      <c r="A84" s="98" t="s">
        <v>20</v>
      </c>
      <c r="B84" s="98"/>
      <c r="C84" s="98"/>
      <c r="D84" s="360"/>
      <c r="E84" s="360"/>
      <c r="F84" s="97"/>
      <c r="G84" s="195">
        <f>SUM(G62:G83)</f>
        <v>5303215.8</v>
      </c>
      <c r="H84" s="195">
        <f t="shared" ref="H84:J84" si="7">SUM(H62:H83)</f>
        <v>0</v>
      </c>
      <c r="I84" s="195">
        <f t="shared" si="7"/>
        <v>45809</v>
      </c>
      <c r="J84" s="195">
        <f t="shared" si="7"/>
        <v>5349024.8</v>
      </c>
    </row>
    <row r="85" spans="1:10" x14ac:dyDescent="0.25">
      <c r="H85" s="54"/>
      <c r="I85" s="54"/>
      <c r="J85" s="54"/>
    </row>
    <row r="86" spans="1:10" x14ac:dyDescent="0.25">
      <c r="I86" s="196"/>
      <c r="J86" s="196"/>
    </row>
  </sheetData>
  <mergeCells count="45">
    <mergeCell ref="D84:E84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72:F72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I14:J14"/>
    <mergeCell ref="B31:C31"/>
    <mergeCell ref="I49:J49"/>
    <mergeCell ref="B35:C35"/>
    <mergeCell ref="A38:D38"/>
    <mergeCell ref="A39:D39"/>
    <mergeCell ref="A40:D40"/>
    <mergeCell ref="A41:G41"/>
    <mergeCell ref="A44:G44"/>
    <mergeCell ref="C46:D46"/>
    <mergeCell ref="A47:D47"/>
    <mergeCell ref="A49:E49"/>
    <mergeCell ref="F49:G49"/>
    <mergeCell ref="B33:C33"/>
    <mergeCell ref="A12:D12"/>
    <mergeCell ref="A14:D14"/>
    <mergeCell ref="A3:D3"/>
    <mergeCell ref="A4:D4"/>
    <mergeCell ref="C9:D9"/>
    <mergeCell ref="C10:D10"/>
    <mergeCell ref="C11:D11"/>
  </mergeCells>
  <pageMargins left="0" right="0" top="0.98425196850393704" bottom="0.78740157480314965" header="0.39370078740157483" footer="0.59055118110236227"/>
  <pageSetup paperSize="9" fitToWidth="0" fitToHeight="0" orientation="landscape" r:id="rId1"/>
  <headerFooter>
    <oddHeader>&amp;L&amp;"-,Tučné"&amp;14MĚSTO Štíty&amp;"-,Obyčejné"
&amp;"-,Tučné"&amp;8IČO: 00303453
DIČ: CZ00303453&amp;C&amp;"-,Tučné"&amp;14&amp;A&amp;RRok 2025</oddHeader>
    <oddFooter>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Přehled o stavu rozpočtu 2025</vt:lpstr>
      <vt:lpstr>Rozpočtové opatření č. 10</vt:lpstr>
      <vt:lpstr>Příloha RO č. 10</vt:lpstr>
      <vt:lpstr>'Přehled o stavu rozpočtu 2025'!Názvy_tisku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Minářová</dc:creator>
  <cp:lastModifiedBy>Lucie Kreuzigerová</cp:lastModifiedBy>
  <cp:lastPrinted>2026-01-07T07:59:35Z</cp:lastPrinted>
  <dcterms:created xsi:type="dcterms:W3CDTF">2021-02-27T14:36:32Z</dcterms:created>
  <dcterms:modified xsi:type="dcterms:W3CDTF">2026-01-07T08:16:36Z</dcterms:modified>
</cp:coreProperties>
</file>