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576" windowWidth="17892" windowHeight="6600" activeTab="2"/>
  </bookViews>
  <sheets>
    <sheet name="Přehled o stavu rozpočtu 2025" sheetId="75" r:id="rId1"/>
    <sheet name="Rozpočtové opatření č. 12" sheetId="76" r:id="rId2"/>
    <sheet name="Příloha RO č. 12" sheetId="78" r:id="rId3"/>
  </sheets>
  <definedNames>
    <definedName name="_xlnm.Print_Titles" localSheetId="0">'Přehled o stavu rozpočtu 2025'!$1:$1</definedName>
  </definedNames>
  <calcPr calcId="145621"/>
</workbook>
</file>

<file path=xl/calcChain.xml><?xml version="1.0" encoding="utf-8"?>
<calcChain xmlns="http://schemas.openxmlformats.org/spreadsheetml/2006/main">
  <c r="D54" i="75" l="1"/>
  <c r="D53" i="75"/>
  <c r="I37" i="78" l="1"/>
  <c r="I36" i="78"/>
  <c r="I35" i="78"/>
  <c r="I34" i="78"/>
  <c r="I33" i="78"/>
  <c r="I32" i="78"/>
  <c r="I40" i="78"/>
  <c r="I9" i="78"/>
  <c r="D58" i="75"/>
  <c r="E49" i="75"/>
  <c r="I38" i="78" l="1"/>
  <c r="I4" i="78"/>
  <c r="J4" i="78" s="1"/>
  <c r="H91" i="78"/>
  <c r="G91" i="78"/>
  <c r="J90" i="78"/>
  <c r="J89" i="78"/>
  <c r="J88" i="78"/>
  <c r="J87" i="78"/>
  <c r="J86" i="78"/>
  <c r="J85" i="78"/>
  <c r="J80" i="78"/>
  <c r="J79" i="78"/>
  <c r="J78" i="78"/>
  <c r="J77" i="78"/>
  <c r="J76" i="78"/>
  <c r="J75" i="78"/>
  <c r="J74" i="78"/>
  <c r="J73" i="78"/>
  <c r="J72" i="78"/>
  <c r="J71" i="78"/>
  <c r="J70" i="78"/>
  <c r="J69" i="78"/>
  <c r="J68" i="78"/>
  <c r="J67" i="78"/>
  <c r="J66" i="78"/>
  <c r="J65" i="78"/>
  <c r="J64" i="78"/>
  <c r="J63" i="78"/>
  <c r="I62" i="78"/>
  <c r="J62" i="78" s="1"/>
  <c r="I47" i="78"/>
  <c r="H47" i="78"/>
  <c r="G47" i="78"/>
  <c r="F47" i="78"/>
  <c r="E47" i="78"/>
  <c r="J46" i="78"/>
  <c r="J47" i="78" s="1"/>
  <c r="J40" i="78"/>
  <c r="H38" i="78"/>
  <c r="G38" i="78"/>
  <c r="F38" i="78"/>
  <c r="E38" i="78"/>
  <c r="J37" i="78"/>
  <c r="J36" i="78"/>
  <c r="J35" i="78"/>
  <c r="J34" i="78"/>
  <c r="J33" i="78"/>
  <c r="H12" i="78"/>
  <c r="G12" i="78"/>
  <c r="F12" i="78"/>
  <c r="E12" i="78"/>
  <c r="I11" i="78"/>
  <c r="J11" i="78" s="1"/>
  <c r="I10" i="78"/>
  <c r="J10" i="78" s="1"/>
  <c r="J9" i="78"/>
  <c r="J12" i="78" l="1"/>
  <c r="I14" i="78" s="1"/>
  <c r="J32" i="78"/>
  <c r="J38" i="78" s="1"/>
  <c r="I49" i="78" s="1"/>
  <c r="J91" i="78"/>
  <c r="I12" i="78"/>
  <c r="I91" i="78"/>
  <c r="M94" i="76" l="1"/>
  <c r="L94" i="76"/>
  <c r="E16" i="75" l="1"/>
  <c r="E20" i="75"/>
  <c r="M73" i="76"/>
  <c r="L73" i="76"/>
  <c r="M88" i="76" l="1"/>
  <c r="L88" i="76"/>
  <c r="M8" i="76"/>
  <c r="L8" i="76"/>
  <c r="E35" i="75" l="1"/>
  <c r="D65" i="75"/>
  <c r="E61" i="75"/>
  <c r="D60" i="75"/>
  <c r="C60" i="75"/>
  <c r="E60" i="75" s="1"/>
  <c r="E59" i="75"/>
  <c r="D62" i="75"/>
  <c r="C58" i="75"/>
  <c r="E58" i="75" s="1"/>
  <c r="C54" i="75"/>
  <c r="C66" i="75" s="1"/>
  <c r="C53" i="75"/>
  <c r="C65" i="75" s="1"/>
  <c r="C67" i="75" s="1"/>
  <c r="C55" i="75" l="1"/>
  <c r="E62" i="75"/>
  <c r="E39" i="75"/>
  <c r="D66" i="75"/>
  <c r="D67" i="75" s="1"/>
  <c r="E54" i="75"/>
  <c r="E66" i="75" s="1"/>
  <c r="C62" i="75"/>
  <c r="E53" i="75"/>
  <c r="D55" i="75"/>
  <c r="E55" i="75" l="1"/>
  <c r="E65" i="75"/>
  <c r="E67" i="75" s="1"/>
</calcChain>
</file>

<file path=xl/sharedStrings.xml><?xml version="1.0" encoding="utf-8"?>
<sst xmlns="http://schemas.openxmlformats.org/spreadsheetml/2006/main" count="944" uniqueCount="282">
  <si>
    <t>I. ROZPOČTOVÉ PŘÍJMY</t>
  </si>
  <si>
    <t>Paragraf</t>
  </si>
  <si>
    <t>Položka</t>
  </si>
  <si>
    <t>Text</t>
  </si>
  <si>
    <t>0000</t>
  </si>
  <si>
    <t>5512</t>
  </si>
  <si>
    <t>Převody z rozpočtových účtů</t>
  </si>
  <si>
    <t>ROZPOČTOVÉ PŘÍJMY CELKEM</t>
  </si>
  <si>
    <t>II. ROZPOČTOVÉ VÝDAJE</t>
  </si>
  <si>
    <t>Neinv.transfery společenstvím vlastníků jednotek</t>
  </si>
  <si>
    <t>Ostatní neinv.transfery nezisk.a podob.organizacím</t>
  </si>
  <si>
    <t>Neinvestiční transfery spolkům</t>
  </si>
  <si>
    <t>Neinv.transf. fundacím, ústavům a obecně prosp.sp.</t>
  </si>
  <si>
    <t>Neinvestiční transfery obcím</t>
  </si>
  <si>
    <t>Ostatní neinv.transfery veř.rozp.územní úrovně</t>
  </si>
  <si>
    <t>ROZPOČTOVÉ VÝDAJE CELKEM</t>
  </si>
  <si>
    <t>8115</t>
  </si>
  <si>
    <t>8123</t>
  </si>
  <si>
    <t>8901</t>
  </si>
  <si>
    <t>Lesní hospodářství</t>
  </si>
  <si>
    <t>Všeobecná veřejná správa a služby</t>
  </si>
  <si>
    <t>FINANCOVÁNÍ</t>
  </si>
  <si>
    <t>Zpracovala : Pavlína Minářová</t>
  </si>
  <si>
    <t>5xxx</t>
  </si>
  <si>
    <t xml:space="preserve">Souhrnný přehled o stavu rozpočtu MĚSTA Štíty : </t>
  </si>
  <si>
    <r>
      <t>I.</t>
    </r>
    <r>
      <rPr>
        <b/>
        <sz val="7"/>
        <color indexed="18"/>
        <rFont val="Times New Roman"/>
        <family val="1"/>
        <charset val="238"/>
      </rPr>
      <t xml:space="preserve">             </t>
    </r>
    <r>
      <rPr>
        <b/>
        <u/>
        <sz val="12.5"/>
        <color indexed="18"/>
        <rFont val="Arial"/>
        <family val="2"/>
        <charset val="238"/>
      </rPr>
      <t>ROZPOČTOVÉ PŘÍJMY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</si>
  <si>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příjmy:</t>
    </r>
  </si>
  <si>
    <r>
      <t>II.</t>
    </r>
    <r>
      <rPr>
        <b/>
        <sz val="7"/>
        <color indexed="18"/>
        <rFont val="Times New Roman"/>
        <family val="1"/>
        <charset val="238"/>
      </rPr>
      <t xml:space="preserve">           </t>
    </r>
    <r>
      <rPr>
        <b/>
        <u/>
        <sz val="12.5"/>
        <color indexed="18"/>
        <rFont val="Arial"/>
        <family val="2"/>
        <charset val="238"/>
      </rPr>
      <t>ROZPOČTOVÉ VÝDAJE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</si>
  <si>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výdaje :</t>
    </r>
  </si>
  <si>
    <r>
      <t>III.</t>
    </r>
    <r>
      <rPr>
        <b/>
        <sz val="7"/>
        <color indexed="18"/>
        <rFont val="Times New Roman"/>
        <family val="1"/>
        <charset val="238"/>
      </rPr>
      <t xml:space="preserve">          </t>
    </r>
    <r>
      <rPr>
        <b/>
        <u/>
        <sz val="12.5"/>
        <color indexed="18"/>
        <rFont val="Arial"/>
        <family val="2"/>
        <charset val="238"/>
      </rPr>
      <t>FINANCOVÁNÍ – třída 8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</si>
  <si>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financování :</t>
    </r>
  </si>
  <si>
    <t>Rekapitulace:</t>
  </si>
  <si>
    <r>
      <t>ROZPOČTOVÉ PŘÍJMY</t>
    </r>
    <r>
      <rPr>
        <b/>
        <sz val="8"/>
        <color indexed="8"/>
        <rFont val="Symbol"/>
        <family val="1"/>
        <charset val="2"/>
      </rPr>
      <t>;</t>
    </r>
    <r>
      <rPr>
        <b/>
        <sz val="8"/>
        <color indexed="8"/>
        <rFont val="Times New Roman"/>
        <family val="1"/>
        <charset val="238"/>
      </rPr>
      <t xml:space="preserve"> ROZPOČTOVÉ VÝDAJE</t>
    </r>
  </si>
  <si>
    <t xml:space="preserve">PŘÍJMY celkem - VÝDAJE celkem </t>
  </si>
  <si>
    <t xml:space="preserve">FINANCOVÁNÍ </t>
  </si>
  <si>
    <t>pol. 8115</t>
  </si>
  <si>
    <r>
      <t>Změna stavu krát.prostředků na bank.účtech (</t>
    </r>
    <r>
      <rPr>
        <sz val="8"/>
        <color indexed="8"/>
        <rFont val="Calibri"/>
        <family val="2"/>
        <charset val="238"/>
      </rPr>
      <t>±</t>
    </r>
    <r>
      <rPr>
        <sz val="8"/>
        <color indexed="8"/>
        <rFont val="Times New Roman"/>
        <family val="1"/>
        <charset val="238"/>
      </rPr>
      <t xml:space="preserve">)                 </t>
    </r>
    <r>
      <rPr>
        <sz val="7"/>
        <color indexed="8"/>
        <rFont val="Times New Roman"/>
        <family val="1"/>
        <charset val="238"/>
      </rPr>
      <t>(+) = zapojení vlastních fin. prostředků ze ZBÚ</t>
    </r>
    <r>
      <rPr>
        <sz val="7"/>
        <color indexed="8"/>
        <rFont val="Symbol"/>
        <family val="1"/>
        <charset val="2"/>
      </rPr>
      <t>;</t>
    </r>
    <r>
      <rPr>
        <sz val="7"/>
        <color indexed="8"/>
        <rFont val="Times New Roman"/>
        <family val="1"/>
        <charset val="238"/>
      </rPr>
      <t xml:space="preserve"> (-) = úspora</t>
    </r>
  </si>
  <si>
    <t>pol. 8124</t>
  </si>
  <si>
    <t>Uhrazené splátky dlouhod. přijatých půjček (-) = splátky ÚVĚRŮ</t>
  </si>
  <si>
    <t>Třída 8</t>
  </si>
  <si>
    <r>
      <t>Ostatní (</t>
    </r>
    <r>
      <rPr>
        <sz val="8"/>
        <color indexed="8"/>
        <rFont val="Calibri"/>
        <family val="2"/>
        <charset val="238"/>
      </rPr>
      <t>±)</t>
    </r>
  </si>
  <si>
    <r>
      <t>FINANCOVÁNÍ celkem (</t>
    </r>
    <r>
      <rPr>
        <b/>
        <sz val="10"/>
        <color indexed="8"/>
        <rFont val="Calibri"/>
        <family val="2"/>
        <charset val="238"/>
      </rPr>
      <t>±</t>
    </r>
    <r>
      <rPr>
        <b/>
        <sz val="10"/>
        <color indexed="8"/>
        <rFont val="Times New Roman"/>
        <family val="1"/>
        <charset val="238"/>
      </rPr>
      <t>)</t>
    </r>
  </si>
  <si>
    <t>Rekapitulace</t>
  </si>
  <si>
    <t>PŘÍJMY celkem vč. FINANCOVÁNÍ (+)</t>
  </si>
  <si>
    <t xml:space="preserve">VÝDAJE celkem vč. FINANCOVÁNÍ (-) </t>
  </si>
  <si>
    <t>Dlouhodobé přijaté půjčené prostředky (+)</t>
  </si>
  <si>
    <t>Operace z peněžních účtů organizace nemající charakter příjmů a výdajů vládního sektoru (+)</t>
  </si>
  <si>
    <t>FINANCOVÁNÍ CELKEM</t>
  </si>
  <si>
    <t>PŘÍJMY vč. FINANCOVÁNÍ CELKEM</t>
  </si>
  <si>
    <t>8124</t>
  </si>
  <si>
    <t>Uhrazené splátky dlouhod. přijatých půjček (-)</t>
  </si>
  <si>
    <t>VÝDAJE vč. FINANCOVÁNÍ CELKEM</t>
  </si>
  <si>
    <t>Příjem z daně z příjmů FO placené poplatníky</t>
  </si>
  <si>
    <t>Př.z DPFO vybírané srážkou podle zvlášt.sazby daně</t>
  </si>
  <si>
    <t>Příjem z daně z příjmů právnických osob</t>
  </si>
  <si>
    <t>Příjem z daně z přidané hodnoty</t>
  </si>
  <si>
    <t>Př.z odvodů za odnětí půdy ze zem.půd.fondu dle z.</t>
  </si>
  <si>
    <t>Příjem z daně z nemovitých věcí</t>
  </si>
  <si>
    <t>Př.z daně z hazard.her s výj.dílčí daně z tech.her</t>
  </si>
  <si>
    <t>Př.ze zruš.odvodu z loterií a podob. her kromě od.</t>
  </si>
  <si>
    <t>Příjem z poplatku ze psů</t>
  </si>
  <si>
    <t>Příjem z poplatku z pobytu</t>
  </si>
  <si>
    <t>Příjem ze zrušených místních poplatků</t>
  </si>
  <si>
    <t>Příjem ze správních poplatků</t>
  </si>
  <si>
    <t xml:space="preserve">Odvětvové třídění RS </t>
  </si>
  <si>
    <t>103x</t>
  </si>
  <si>
    <t>3xxx</t>
  </si>
  <si>
    <t>Služby pro obyvatelstvo</t>
  </si>
  <si>
    <t>FINANCOVÁNÍ CELKEM CELKEM</t>
  </si>
  <si>
    <t>2xxx</t>
  </si>
  <si>
    <t>Průmyslová a ostatní odvětví hospodářství</t>
  </si>
  <si>
    <t>pol. 8123</t>
  </si>
  <si>
    <t>Součást výše uvedeného odvětvové třídění RS.</t>
  </si>
  <si>
    <t>Neinvestiční příspěvky zřízeným přísp.org.</t>
  </si>
  <si>
    <t>Příjemce - účel</t>
  </si>
  <si>
    <t>Př.z úhrad za dobývání nerostů a popl.za geolog.pr</t>
  </si>
  <si>
    <t>Neinvestiční transfery krajům</t>
  </si>
  <si>
    <t>6xxx</t>
  </si>
  <si>
    <t>Neinvestiční výdaje (5xxx)</t>
  </si>
  <si>
    <t>Investiční výdaje (6xxx)</t>
  </si>
  <si>
    <r>
      <t xml:space="preserve">Bezpečnost státu a právní ochrana </t>
    </r>
    <r>
      <rPr>
        <sz val="6"/>
        <rFont val="Times New Roman"/>
        <family val="1"/>
        <charset val="238"/>
      </rPr>
      <t xml:space="preserve">(ochrana obyvatelstva, požární ochrana a IZS apod.) </t>
    </r>
  </si>
  <si>
    <r>
      <rPr>
        <b/>
        <sz val="9"/>
        <color theme="1"/>
        <rFont val="Times New Roman"/>
        <family val="1"/>
        <charset val="238"/>
      </rPr>
      <t>VÝDAJE - ZÁVAZNÝ UKAZATEL - odvětvové třídění RS</t>
    </r>
    <r>
      <rPr>
        <sz val="9"/>
        <color theme="1"/>
        <rFont val="Times New Roman"/>
        <family val="1"/>
        <charset val="238"/>
      </rPr>
      <t xml:space="preserve"> v rozsahu dle výše uvedeného třídění + </t>
    </r>
    <r>
      <rPr>
        <b/>
        <sz val="9"/>
        <color theme="1"/>
        <rFont val="Times New Roman"/>
        <family val="1"/>
        <charset val="238"/>
      </rPr>
      <t>"Finanční vztahy k jiným osobám"</t>
    </r>
  </si>
  <si>
    <r>
      <rPr>
        <b/>
        <sz val="12"/>
        <color theme="1"/>
        <rFont val="Times New Roman"/>
        <family val="1"/>
        <charset val="238"/>
      </rPr>
      <t>Finanční vztahy k jiným osobám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7"/>
        <color theme="1"/>
        <rFont val="Times New Roman"/>
        <family val="1"/>
        <charset val="238"/>
      </rPr>
      <t>(vč. příspěvků a dotací příspěvkové organizaci)</t>
    </r>
    <r>
      <rPr>
        <b/>
        <sz val="10"/>
        <color theme="1"/>
        <rFont val="Times New Roman"/>
        <family val="1"/>
        <charset val="238"/>
      </rPr>
      <t xml:space="preserve"> - ZÁVAZNÝ UKAZATEL ROZPOČTU</t>
    </r>
  </si>
  <si>
    <t>Úpravený rozpočet 2024</t>
  </si>
  <si>
    <t>Stav k 31.12.2024 (skutečnost)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</si>
  <si>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</si>
  <si>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(8115 - zapojení vl.fin.zdrojů)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</si>
  <si>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(8124 - splatky úvěrů) - ZMě Štíty dne 26.03.2025: </t>
    </r>
  </si>
  <si>
    <t>Rozpočet  schválený 2025</t>
  </si>
  <si>
    <t>PŘÍJMY 2025 celkem (+)</t>
  </si>
  <si>
    <t>VÝDAJE 2025 celkem (-)</t>
  </si>
  <si>
    <t>ROZPOČET na ROK 2025</t>
  </si>
  <si>
    <t>Příjem z daně z hazard. her s výjim. tech. her NPI</t>
  </si>
  <si>
    <t>Příjem z daně z technic. her neprov. prostř.inter.</t>
  </si>
  <si>
    <t>Sdružení místních samospráv ČR, z. s. - členský příspěvek na rok 2025</t>
  </si>
  <si>
    <t>Město Zábřeh - za řešení přestupků roku 2025</t>
  </si>
  <si>
    <t>ZŠ a MŠ Štíty - příspěvek na provoz ZŠ  a MŠ od zřizovatele na rok 2025</t>
  </si>
  <si>
    <t>Neinvestiční transfery zřízeným přísp.org.</t>
  </si>
  <si>
    <t>Crhovská chasa - finanční dar na pořádání spol., kultur. a sport. akcí v roce 2025</t>
  </si>
  <si>
    <t>Klub seniorů Štíty, z.s. - finanční dar na pořádání poznávacích zájezdů, ... v roce 2025</t>
  </si>
  <si>
    <t>Junák - český skaut, spolek - fin.dar na činnost skaut.oddílu Hledači Štíty v roce 2025</t>
  </si>
  <si>
    <t xml:space="preserve">SH ČMS - Sbor dobrovolných hasičů Horní Studénky - finanční dar na pořízení překážek a vybavení pro požární sport v roce 2025 </t>
  </si>
  <si>
    <t xml:space="preserve">SH ČMS - Sbor dobrovolných hasičů Crhov - finanční dar na výdaje související s opravou hasičcké zbrojnice Crhov v roce 2025 </t>
  </si>
  <si>
    <t>TJ SOKOL Štíty, spolek - neinvestiční dotace na činnost TJ Sokol Štíty v roce 2025</t>
  </si>
  <si>
    <t>MAS Horní Pomoraví, o.p.s. - členský příspěvek na rok 2025</t>
  </si>
  <si>
    <t>Mikroregion Zábřežsko - členský příspěvek na rok 2025</t>
  </si>
  <si>
    <t>Svaz knihovníků a informačních pracovníků - členský příspěvek na rok 2025</t>
  </si>
  <si>
    <t>SDRUŽENÍ CESTOVNÍHO RUCHU Jeseníky - členský příspěvek na rok 2025</t>
  </si>
  <si>
    <t>Asociace turistických informačních center - členský příspěvek na rok 2025</t>
  </si>
  <si>
    <t>SVOL, komora obecních lesů - členský příspěvek na rok 2025</t>
  </si>
  <si>
    <t>KIDSOK - příspěvek na zajištění dopravní obslužnosti Olomouckého kraje na rok 2025</t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</si>
  <si>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144500954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</si>
  <si>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144100880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</si>
  <si>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144500881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</si>
  <si>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t>6310</t>
  </si>
  <si>
    <t>NS</t>
  </si>
  <si>
    <t>UCS</t>
  </si>
  <si>
    <t>UUS</t>
  </si>
  <si>
    <t>SU</t>
  </si>
  <si>
    <t>AU</t>
  </si>
  <si>
    <t>ODPA</t>
  </si>
  <si>
    <t>POL</t>
  </si>
  <si>
    <t>ZJ</t>
  </si>
  <si>
    <t>UZ</t>
  </si>
  <si>
    <t>ORJ</t>
  </si>
  <si>
    <t>ORG</t>
  </si>
  <si>
    <t>MD</t>
  </si>
  <si>
    <t>D</t>
  </si>
  <si>
    <t>Popis</t>
  </si>
  <si>
    <t>00303453</t>
  </si>
  <si>
    <t>0</t>
  </si>
  <si>
    <t>231</t>
  </si>
  <si>
    <t>Celkem</t>
  </si>
  <si>
    <t>000000</t>
  </si>
  <si>
    <t>003xxx</t>
  </si>
  <si>
    <t>000</t>
  </si>
  <si>
    <t>005xxx</t>
  </si>
  <si>
    <t>z toho:</t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</si>
  <si>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dotační prostředky (účelové prostředky):</t>
    </r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</si>
  <si>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vlastní: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</si>
  <si>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1/2025 - RMě Štíty č. 59 dne 07.05.2025: </t>
    </r>
  </si>
  <si>
    <t>Rozpočtové změny 2025</t>
  </si>
  <si>
    <t>Rozpočet upravený 2025</t>
  </si>
  <si>
    <t>ROZPOČTOVÉ OPATŘENÍ aktuální</t>
  </si>
  <si>
    <t>¯</t>
  </si>
  <si>
    <r>
      <t xml:space="preserve">Změna stavu krátkodobých prostředků na bankovních účtech (+) Zapojení vlastních finančních prostředků ze ZBÚ Města Štíty (část). </t>
    </r>
    <r>
      <rPr>
        <i/>
        <sz val="8"/>
        <color indexed="8"/>
        <rFont val="Times New Roman"/>
        <family val="1"/>
        <charset val="238"/>
      </rPr>
      <t>Poznámka: (-) = úspora</t>
    </r>
  </si>
  <si>
    <t>Rozpočtové změny 2025 celkem</t>
  </si>
  <si>
    <t>ROZPOČET UPRAVENÝ na ROK 2025</t>
  </si>
  <si>
    <t>006171</t>
  </si>
  <si>
    <t>002xxx</t>
  </si>
  <si>
    <t>2119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</si>
  <si>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2/2025 - RMě Štíty č. 60 dne 21.05.2025: </t>
    </r>
  </si>
  <si>
    <t>1014</t>
  </si>
  <si>
    <t>Spolek Šklíba - Finanční dar na činnost útulku pro kočky</t>
  </si>
  <si>
    <t>Ozdravování hosp.zvířat, pol. a spec. plodin a zvláštní veterinární péče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</si>
  <si>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3/2025 - ZMě Štíty č. 17 dne 18.06.2025: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</si>
  <si>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3/2025 (8124 - splatky úvěrů) - ZMě Štíty č. 17 dne 18.06.2025: </t>
    </r>
  </si>
  <si>
    <t>006xxx</t>
  </si>
  <si>
    <t>Všeobecná veřejná správa a služby - neinvestiční výdaje</t>
  </si>
  <si>
    <t>2324</t>
  </si>
  <si>
    <t>2111</t>
  </si>
  <si>
    <t>2321</t>
  </si>
  <si>
    <t>2322</t>
  </si>
  <si>
    <t>2329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</si>
  <si>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Rozpočtové opatření č. 3/2025 (8115 -</t>
    </r>
    <r>
      <rPr>
        <b/>
        <sz val="7"/>
        <color indexed="18"/>
        <rFont val="Arial"/>
        <family val="2"/>
        <charset val="238"/>
      </rPr>
      <t xml:space="preserve"> zapojení vl.fin.</t>
    </r>
    <r>
      <rPr>
        <b/>
        <sz val="10"/>
        <color indexed="18"/>
        <rFont val="Arial"/>
        <family val="2"/>
        <charset val="238"/>
      </rPr>
      <t xml:space="preserve">zdrojů) - ZMě Štíty č. 17 </t>
    </r>
    <r>
      <rPr>
        <b/>
        <sz val="8"/>
        <color indexed="18"/>
        <rFont val="Arial"/>
        <family val="2"/>
        <charset val="238"/>
      </rPr>
      <t>dne</t>
    </r>
    <r>
      <rPr>
        <b/>
        <sz val="10"/>
        <color indexed="18"/>
        <rFont val="Arial"/>
        <family val="2"/>
        <charset val="238"/>
      </rPr>
      <t xml:space="preserve"> 18.06.2025: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</si>
  <si>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4/2025 - RMě Štíty č. 63 dne 23.07.2025: </t>
    </r>
  </si>
  <si>
    <r>
      <t>TJ SOKOL Štíty, spolek - finanční dar pro TJ Sokol Štíty na materiální vybavení pro 5 hráček stolního tenisu</t>
    </r>
    <r>
      <rPr>
        <b/>
        <sz val="8"/>
        <rFont val="Times New Roman"/>
        <family val="1"/>
        <charset val="238"/>
      </rPr>
      <t xml:space="preserve">  (org. 1)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</si>
  <si>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5/2025 - RMě Štíty č. 65 dne 27.08.2025: </t>
    </r>
  </si>
  <si>
    <t xml:space="preserve">Crhovská chasa - finanční dar na uvedení harmonia do provozu po opravě 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</si>
  <si>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6/2025 - ZMě Štíty č. 18 dne 17.09.2025: </t>
    </r>
  </si>
  <si>
    <t>Služby pro obyvatelstvo - neinvestiční výdaje</t>
  </si>
  <si>
    <t>Služby pro obyvatelstvo - investiční výdaje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</si>
  <si>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7/2025 - RMě Štíty č. 69 dne 29.10.2025: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</si>
  <si>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8/2025 - ZMě Štíty č. 19 dne 19.11.2025: </t>
    </r>
  </si>
  <si>
    <t>4134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</si>
  <si>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9/2025 - RMě Štíty č. 71 dne 26.11.2025: </t>
    </r>
  </si>
  <si>
    <t>Neinvest.příspěvek - Hospodaření v lesích - obnova, zajištění a výchova lesních porostů do 40 let věku</t>
  </si>
  <si>
    <t>001032</t>
  </si>
  <si>
    <t>Lesní hospodářství - neinvestiční výdaje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</si>
  <si>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10/2025 - ZMě Štíty č. 20 dne 10.12.2025: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</si>
  <si>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11/2025 - RMě Štíty č. 73 dne 18.12.2025: </t>
    </r>
  </si>
  <si>
    <t>Charita Zábřeh - Finanční dar na zajištění dopomoci - kofinancování zdravotních a sociálních služeb pro občany obce v roce 2025</t>
  </si>
  <si>
    <t>Římskokatolická farnost Štíty - finanční dar pro Římskokatolickou farnost Štíty - výtěžek z dobrovolného vstupného z koncertů pořádaných 7.12.2025 a 12.12.2025 městem Štíty v kostele ve Štítech</t>
  </si>
  <si>
    <t>Neinvestiční transfery církvím a náboženským společnostem</t>
  </si>
  <si>
    <r>
      <t xml:space="preserve">TJ SOKOL Štíty, spolek - finanční dar pro TJ Sokol Štíty na nákup cen pro medailisty Vánočního turnaje ve stolním tenise a na zajištění občerstvení pro hráče partnerského města Niemodlin </t>
    </r>
    <r>
      <rPr>
        <b/>
        <sz val="8"/>
        <rFont val="Times New Roman"/>
        <family val="1"/>
        <charset val="238"/>
      </rPr>
      <t>(org. 2)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</si>
  <si>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12/2025 - RMě Štíty č. 74 dne 31.12.2025: </t>
    </r>
  </si>
  <si>
    <t>VIX. (Změna) Neinvestiční příspěvek - hospodaření v lesích - ÚZ 29014 - Ministerstvo zemědělství ČR</t>
  </si>
  <si>
    <t>Poznámka: finanční příspěvek byl poskytnut na hospodaření v lesích v roce 2024! K 31.12.2025 nebyla dotace vyplacena.</t>
  </si>
  <si>
    <t>1112</t>
  </si>
  <si>
    <t>1113</t>
  </si>
  <si>
    <t>1121</t>
  </si>
  <si>
    <t>1211</t>
  </si>
  <si>
    <t>1334</t>
  </si>
  <si>
    <t>1341</t>
  </si>
  <si>
    <t>1342</t>
  </si>
  <si>
    <t>1349</t>
  </si>
  <si>
    <t>1356</t>
  </si>
  <si>
    <t>1361</t>
  </si>
  <si>
    <t>1381</t>
  </si>
  <si>
    <t>1382</t>
  </si>
  <si>
    <t>1386</t>
  </si>
  <si>
    <t>1387</t>
  </si>
  <si>
    <t>1511</t>
  </si>
  <si>
    <t>1032</t>
  </si>
  <si>
    <t>2112</t>
  </si>
  <si>
    <t>2131</t>
  </si>
  <si>
    <t>2143</t>
  </si>
  <si>
    <t>2310</t>
  </si>
  <si>
    <t>2212</t>
  </si>
  <si>
    <t>3314</t>
  </si>
  <si>
    <t>3319</t>
  </si>
  <si>
    <t>2132</t>
  </si>
  <si>
    <t>2133</t>
  </si>
  <si>
    <t>3539</t>
  </si>
  <si>
    <t>3612</t>
  </si>
  <si>
    <t>3613</t>
  </si>
  <si>
    <t>3632</t>
  </si>
  <si>
    <t>3639</t>
  </si>
  <si>
    <t>3111</t>
  </si>
  <si>
    <t>3112</t>
  </si>
  <si>
    <t>3721</t>
  </si>
  <si>
    <t>3722</t>
  </si>
  <si>
    <t>3725</t>
  </si>
  <si>
    <t>3745</t>
  </si>
  <si>
    <t>6171</t>
  </si>
  <si>
    <t>2141</t>
  </si>
  <si>
    <t>6330</t>
  </si>
  <si>
    <r>
      <t xml:space="preserve">1) Změny rozpočtu - dotační prostředky </t>
    </r>
    <r>
      <rPr>
        <b/>
        <u/>
        <sz val="12"/>
        <rFont val="Calibri"/>
        <family val="2"/>
        <charset val="238"/>
        <scheme val="minor"/>
      </rPr>
      <t>(účelové prostředky)</t>
    </r>
  </si>
  <si>
    <t>LES - Př.z poskytov. služeb, výrobků,prací,výkonů a práv</t>
  </si>
  <si>
    <t>LES -  Př.z prodeje zboží (již nakoupen. za účelem prod.)</t>
  </si>
  <si>
    <t>LES -  Ostatní příjmy z vlastní činnosti</t>
  </si>
  <si>
    <t>TIC - Př.z poskytov. služeb, výrobků,prací,výkonů a práv</t>
  </si>
  <si>
    <t>TIC - Př.z prodeje zboží (již nakoupen. za účelem prod.)</t>
  </si>
  <si>
    <t>PITNÁ VODA - Příjem sankčních plateb přijatých od jiných osob</t>
  </si>
  <si>
    <t>KNIHOVNA - Př.z poskytov. služeb, výrobků,prací,výkonů a práv</t>
  </si>
  <si>
    <t>KNIHOVNA - Příjem sankčních plateb přijatých od jiných osob</t>
  </si>
  <si>
    <t>KULTURA - Př.z poskytov. služeb, výrobků,prací,výkonů a práv</t>
  </si>
  <si>
    <t>KULTURA - Příjem z pronájmu nebo pachtu ost. nemov.věcí a JČ</t>
  </si>
  <si>
    <t>KULTURA - Příjem z pronájmu nebo pachtu movitých věcí</t>
  </si>
  <si>
    <t>KULTURA - Příjem sankčních plateb přijatých od jiných osob</t>
  </si>
  <si>
    <t>KULTURA - Přijaté peněžité neinvestiční dary</t>
  </si>
  <si>
    <t>ZDRAVOTNÍ STŘEDISKO - Př.z poskytov. služeb, výrobků,prací,výkonů a práv</t>
  </si>
  <si>
    <t>ZDRAVOTNÍ STŘEDISKO - Příjem z pronájmu nebo pachtu ost. nemov.věcí a JČ</t>
  </si>
  <si>
    <t>ZDRAVOTNÍ STŘEDISKO - Příjem z pronájmu nebo pachtu movitých věcí</t>
  </si>
  <si>
    <t>BYTOVÉ HOSPODÁŘSTVÍ - Př.z poskytov. služeb, výrobků,prací,výkonů a práv</t>
  </si>
  <si>
    <t>BYTOVÉ HOSPODÁŘSTVÍ - Příjem z pronájmu nebo pachtu ost. nemov.věcí a JČ</t>
  </si>
  <si>
    <t>BYTOVÉ HOSPODÁŘSTVÍ - Příjem sankčních plateb přijatých od jiných osob</t>
  </si>
  <si>
    <t>BYTOVÉ HOSPODÁŘSTVÍ - Přijaté neinvestiční příspěvky a náhrady</t>
  </si>
  <si>
    <t>NEBYTOVÉ HOSPODÁŘSTVÍ - Př.z poskytov. služeb, výrobků,prací,výkonů a práv</t>
  </si>
  <si>
    <t>NEBYTOVÉ HOSPODÁŘSTVÍ - Příjem z pronájmu nebo pachtu ost. nemov.věcí a JČ</t>
  </si>
  <si>
    <t>NEBYTOVÉ HOSPODÁŘSTVÍ - Příjem sankčních plateb přijatých od jiných osob</t>
  </si>
  <si>
    <t>POHŘEBNICTVÍ - Př.z poskytov. služeb, výrobků,prací,výkonů a práv</t>
  </si>
  <si>
    <t>MH - Př.z poskytov. služeb, výrobků,prací,výkonů a práv</t>
  </si>
  <si>
    <t>MH - Ostatní příjmy z vlastní činnosti</t>
  </si>
  <si>
    <t>MH - Příjem z pronájmu nebo pachtu pozemků</t>
  </si>
  <si>
    <t>MH - Příjem z pronájmu nebo pachtu ost. nemov.věcí a JČ</t>
  </si>
  <si>
    <t>MH - Příjem z pronájmu nebo pachtu movitých věcí</t>
  </si>
  <si>
    <t>MH - Přijaté neinvestiční příspěvky a náhrady</t>
  </si>
  <si>
    <t>MH - Příjem z prodeje pozemků</t>
  </si>
  <si>
    <t>MH - Příjem z prodeje ost. nemovit. věcí a jejich částí</t>
  </si>
  <si>
    <t>NEBEZPEČNÝ ODPAD - Př.z poskytov. služeb, výrobků,prací,výkonů a práv</t>
  </si>
  <si>
    <t>KOMUNÁLNÍ ODPAD - Př.z poskytov. služeb, výrobků,prací,výkonů a práv</t>
  </si>
  <si>
    <t>KOMUNÁLNÍ ODPAD -  Přijaté neinvestiční příspěvky a náhrady</t>
  </si>
  <si>
    <t>KOMUNÁLNÍ ODPAD (využívání a zneškodňování) - Př.z poskytov. služeb, výrobků,prací,výkonů a práv</t>
  </si>
  <si>
    <t>KOMUNÁLNÍ ODPAD (využívání a zneškodňování) - Přijaté neinvestiční příspěvky a náhrady</t>
  </si>
  <si>
    <t>VEŘEJNÁ ZELEŇ - Př.z poskytov. služeb, výrobků,prací,výkonů a práv</t>
  </si>
  <si>
    <t>JSDH Štíty - Příjem z pojistných plnění</t>
  </si>
  <si>
    <t>SPRÁVA - Př.z poskytov. služeb, výrobků,prací,výkonů a práv</t>
  </si>
  <si>
    <t>SPRÁVA - Ostatní nedaňové příjmy jinde nezařazené</t>
  </si>
  <si>
    <t>FINANČNÍ OPERACE - Příjem z úroků</t>
  </si>
  <si>
    <t xml:space="preserve">2) Změny rozpočtu - vlastní - PŘÍJMY: </t>
  </si>
  <si>
    <t xml:space="preserve">4) Změny rozpočtu - vlastní - FINANCOVÁNÍ: </t>
  </si>
  <si>
    <t xml:space="preserve">3) Změny rozpočtu - vlastní - VÝDAJE: </t>
  </si>
  <si>
    <t>Lesní hospodářství - investiční výdaje</t>
  </si>
  <si>
    <t>Průmyslová a ostatní odvětví hospodářství - neinvestiční výdaje</t>
  </si>
  <si>
    <t>Průmyslová a ostatní odvětví hospodářství - investiční výdaje</t>
  </si>
  <si>
    <t>Bezpečnost státu a právní ochrana - neinvestiční výdaje</t>
  </si>
  <si>
    <t>Bezpečnost státu a právní ochrana - investiční výdaje</t>
  </si>
  <si>
    <r>
      <t xml:space="preserve">FINANCOVÁNÍ - </t>
    </r>
    <r>
      <rPr>
        <sz val="9"/>
        <color indexed="8"/>
        <rFont val="Calibri"/>
        <family val="2"/>
        <charset val="238"/>
        <scheme val="minor"/>
      </rPr>
      <t>Zapojení vlastních finančních prostředků ze ZBÚ Města Štíty - snížení (úspora).</t>
    </r>
  </si>
  <si>
    <t>RO č. 12/2025</t>
  </si>
  <si>
    <t>5329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</si>
  <si>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Rozpočtové opatření č. 12/2025 (8115 -</t>
    </r>
    <r>
      <rPr>
        <b/>
        <sz val="7"/>
        <color indexed="18"/>
        <rFont val="Arial"/>
        <family val="2"/>
        <charset val="238"/>
      </rPr>
      <t xml:space="preserve"> zapojení vl.fin.</t>
    </r>
    <r>
      <rPr>
        <b/>
        <sz val="10"/>
        <color indexed="18"/>
        <rFont val="Arial"/>
        <family val="2"/>
        <charset val="238"/>
      </rPr>
      <t xml:space="preserve">zdrojů) - RMě Štíty č. 74 </t>
    </r>
    <r>
      <rPr>
        <b/>
        <sz val="8"/>
        <color indexed="18"/>
        <rFont val="Arial"/>
        <family val="2"/>
        <charset val="238"/>
      </rPr>
      <t>dne</t>
    </r>
    <r>
      <rPr>
        <b/>
        <sz val="10"/>
        <color indexed="18"/>
        <rFont val="Arial"/>
        <family val="2"/>
        <charset val="238"/>
      </rPr>
      <t xml:space="preserve"> 31.12.2025: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</si>
</sst>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Kč&quot;"/>
    <numFmt numFmtId="165" formatCode="#,##0.00&quot; Kč&quot;"/>
    <numFmt numFmtId="166" formatCode="#,##0&quot; Kč&quot;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8"/>
      <name val="Arial"/>
      <family val="2"/>
      <charset val="1"/>
    </font>
    <font>
      <sz val="9"/>
      <name val="Times New Roman"/>
      <family val="1"/>
      <charset val="238"/>
    </font>
    <font>
      <sz val="11"/>
      <name val="Calibri"/>
      <family val="2"/>
      <scheme val="minor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i/>
      <u/>
      <sz val="16"/>
      <color rgb="FF000000"/>
      <name val="Times New Roman"/>
      <family val="1"/>
      <charset val="238"/>
    </font>
    <font>
      <u/>
      <sz val="16"/>
      <color rgb="FF000000"/>
      <name val="Arial"/>
      <family val="2"/>
      <charset val="238"/>
    </font>
    <font>
      <b/>
      <u/>
      <sz val="16"/>
      <name val="Arial"/>
      <family val="2"/>
      <charset val="238"/>
    </font>
    <font>
      <b/>
      <i/>
      <sz val="14"/>
      <color rgb="FF000000"/>
      <name val="Times New Roman"/>
      <family val="1"/>
      <charset val="238"/>
    </font>
    <font>
      <b/>
      <sz val="12.5"/>
      <color rgb="FF000080"/>
      <name val="Arial"/>
      <family val="2"/>
      <charset val="238"/>
    </font>
    <font>
      <b/>
      <sz val="7"/>
      <color indexed="18"/>
      <name val="Times New Roman"/>
      <family val="1"/>
      <charset val="238"/>
    </font>
    <font>
      <b/>
      <u/>
      <sz val="12.5"/>
      <color indexed="18"/>
      <name val="Arial"/>
      <family val="2"/>
      <charset val="238"/>
    </font>
    <font>
      <sz val="10"/>
      <color rgb="FF000080"/>
      <name val="Symbol"/>
      <family val="1"/>
      <charset val="2"/>
    </font>
    <font>
      <sz val="7"/>
      <color indexed="1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indexed="8"/>
      <name val="Symbol"/>
      <family val="1"/>
      <charset val="2"/>
    </font>
    <font>
      <b/>
      <sz val="8"/>
      <color indexed="8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6"/>
      <name val="Times New Roman"/>
      <family val="1"/>
      <charset val="238"/>
    </font>
    <font>
      <sz val="8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color indexed="8"/>
      <name val="Symbol"/>
      <family val="1"/>
      <charset val="2"/>
    </font>
    <font>
      <b/>
      <sz val="10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scheme val="minor"/>
    </font>
    <font>
      <sz val="7"/>
      <color rgb="FF000000"/>
      <name val="Times New Roman"/>
      <family val="1"/>
      <charset val="238"/>
    </font>
    <font>
      <b/>
      <u/>
      <sz val="12.5"/>
      <color rgb="FF000080"/>
      <name val="Times New Roman"/>
      <family val="1"/>
      <charset val="238"/>
    </font>
    <font>
      <b/>
      <sz val="10.5"/>
      <color rgb="FF00008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2.5"/>
      <color rgb="FFFF0000"/>
      <name val="Times New Roman"/>
      <family val="1"/>
      <charset val="238"/>
    </font>
    <font>
      <b/>
      <u/>
      <sz val="12.5"/>
      <name val="Times New Roman"/>
      <family val="1"/>
      <charset val="238"/>
    </font>
    <font>
      <b/>
      <u/>
      <sz val="7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6"/>
      <color rgb="FF000000"/>
      <name val="Times New Roman"/>
      <family val="1"/>
      <charset val="238"/>
    </font>
    <font>
      <b/>
      <i/>
      <sz val="7.5"/>
      <name val="Times New Roman"/>
      <family val="1"/>
      <charset val="238"/>
    </font>
    <font>
      <b/>
      <sz val="7.5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.65"/>
      <color indexed="1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sz val="8.9499999999999993"/>
      <name val="Times New Roman"/>
      <family val="1"/>
      <charset val="238"/>
    </font>
    <font>
      <sz val="8.9499999999999993"/>
      <name val="Times New Roman"/>
      <family val="1"/>
      <charset val="238"/>
    </font>
    <font>
      <sz val="8.9499999999999993"/>
      <color rgb="FFFF0000"/>
      <name val="Times New Roman"/>
      <family val="1"/>
      <charset val="238"/>
    </font>
    <font>
      <b/>
      <sz val="9"/>
      <color rgb="FF00008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b/>
      <sz val="6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Times New Roman"/>
      <family val="1"/>
      <charset val="238"/>
    </font>
    <font>
      <sz val="9"/>
      <color rgb="FF000080"/>
      <name val="Times New Roman"/>
      <family val="1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5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4"/>
      <name val="Calibri"/>
      <family val="2"/>
      <charset val="238"/>
    </font>
    <font>
      <sz val="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u/>
      <sz val="16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4"/>
      <name val="Calibri"/>
      <family val="2"/>
      <charset val="238"/>
      <scheme val="minor"/>
    </font>
    <font>
      <sz val="5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indexed="18"/>
      <name val="Symbol"/>
      <family val="1"/>
      <charset val="2"/>
    </font>
    <font>
      <sz val="10"/>
      <color indexed="18"/>
      <name val="Arial"/>
      <family val="2"/>
      <charset val="238"/>
    </font>
    <font>
      <sz val="10"/>
      <color indexed="63"/>
      <name val="Symbol"/>
      <family val="1"/>
      <charset val="2"/>
    </font>
    <font>
      <sz val="10"/>
      <color indexed="63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7"/>
      <name val="Symbol"/>
      <family val="1"/>
      <charset val="2"/>
    </font>
    <font>
      <b/>
      <sz val="8"/>
      <color rgb="FF00008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.5"/>
      <name val="Calibri"/>
      <family val="2"/>
      <charset val="238"/>
    </font>
    <font>
      <b/>
      <sz val="9.5"/>
      <color indexed="8"/>
      <name val="Calibri"/>
      <family val="2"/>
      <charset val="238"/>
    </font>
    <font>
      <b/>
      <sz val="8"/>
      <color indexed="18"/>
      <name val="Arial"/>
      <family val="2"/>
      <charset val="238"/>
    </font>
    <font>
      <b/>
      <sz val="7"/>
      <color indexed="18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8.5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9.5"/>
      <color indexed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8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E46C0A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DEADA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AC090"/>
        <bgColor rgb="FFFCD5B5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E3E3E3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47"/>
      </patternFill>
    </fill>
    <fill>
      <patternFill patternType="solid">
        <fgColor theme="0"/>
        <bgColor indexed="47"/>
      </patternFill>
    </fill>
    <fill>
      <patternFill patternType="solid">
        <fgColor indexed="9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CD5B5"/>
      </patternFill>
    </fill>
  </fills>
  <borders count="15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rgb="FF000000"/>
      </bottom>
      <diagonal/>
    </border>
    <border>
      <left/>
      <right/>
      <top style="hair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rgb="FF000000"/>
      </right>
      <top/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/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8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rgb="FF000000"/>
      </right>
      <top style="hair">
        <color indexed="64"/>
      </top>
      <bottom/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1">
    <xf numFmtId="0" fontId="0" fillId="0" borderId="0"/>
    <xf numFmtId="0" fontId="3" fillId="0" borderId="0"/>
    <xf numFmtId="0" fontId="6" fillId="0" borderId="0"/>
    <xf numFmtId="0" fontId="37" fillId="0" borderId="0"/>
    <xf numFmtId="0" fontId="2" fillId="0" borderId="0"/>
    <xf numFmtId="0" fontId="38" fillId="0" borderId="0"/>
    <xf numFmtId="0" fontId="70" fillId="0" borderId="0"/>
    <xf numFmtId="0" fontId="72" fillId="0" borderId="0"/>
    <xf numFmtId="0" fontId="70" fillId="0" borderId="0"/>
    <xf numFmtId="0" fontId="77" fillId="0" borderId="0"/>
    <xf numFmtId="0" fontId="3" fillId="0" borderId="0"/>
  </cellStyleXfs>
  <cellXfs count="436">
    <xf numFmtId="0" fontId="0" fillId="0" borderId="0" xfId="0"/>
    <xf numFmtId="0" fontId="3" fillId="0" borderId="0" xfId="1"/>
    <xf numFmtId="0" fontId="8" fillId="0" borderId="0" xfId="0" applyFont="1"/>
    <xf numFmtId="0" fontId="0" fillId="0" borderId="0" xfId="0" applyFill="1" applyAlignment="1" applyProtection="1">
      <alignment vertical="center"/>
    </xf>
    <xf numFmtId="165" fontId="10" fillId="0" borderId="0" xfId="0" applyNumberFormat="1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5" fontId="13" fillId="0" borderId="0" xfId="0" applyNumberFormat="1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justify"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horizontal="justify" vertical="center"/>
    </xf>
    <xf numFmtId="0" fontId="28" fillId="0" borderId="14" xfId="0" applyFont="1" applyFill="1" applyBorder="1" applyAlignment="1" applyProtection="1">
      <alignment horizontal="center" vertical="center"/>
    </xf>
    <xf numFmtId="0" fontId="29" fillId="5" borderId="0" xfId="0" applyFont="1" applyFill="1" applyAlignment="1" applyProtection="1">
      <alignment horizontal="center" vertical="center"/>
    </xf>
    <xf numFmtId="0" fontId="27" fillId="0" borderId="6" xfId="0" applyFont="1" applyFill="1" applyBorder="1" applyAlignment="1" applyProtection="1">
      <alignment vertical="center"/>
    </xf>
    <xf numFmtId="0" fontId="27" fillId="0" borderId="19" xfId="0" applyFont="1" applyFill="1" applyBorder="1" applyAlignment="1" applyProtection="1">
      <alignment vertical="center" wrapText="1"/>
    </xf>
    <xf numFmtId="165" fontId="27" fillId="5" borderId="20" xfId="0" applyNumberFormat="1" applyFont="1" applyFill="1" applyBorder="1" applyAlignment="1" applyProtection="1">
      <alignment horizontal="right" vertical="center" wrapText="1"/>
    </xf>
    <xf numFmtId="0" fontId="27" fillId="0" borderId="10" xfId="0" applyFont="1" applyFill="1" applyBorder="1" applyAlignment="1" applyProtection="1">
      <alignment vertical="center"/>
    </xf>
    <xf numFmtId="0" fontId="27" fillId="0" borderId="21" xfId="0" applyFont="1" applyFill="1" applyBorder="1" applyAlignment="1" applyProtection="1">
      <alignment vertical="center" wrapText="1"/>
    </xf>
    <xf numFmtId="165" fontId="27" fillId="0" borderId="16" xfId="0" applyNumberFormat="1" applyFont="1" applyFill="1" applyBorder="1" applyAlignment="1" applyProtection="1">
      <alignment horizontal="right" vertical="center" wrapText="1"/>
    </xf>
    <xf numFmtId="0" fontId="27" fillId="0" borderId="0" xfId="0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5" fillId="0" borderId="0" xfId="0" applyNumberFormat="1" applyFont="1" applyFill="1" applyAlignment="1" applyProtection="1">
      <alignment vertical="center"/>
    </xf>
    <xf numFmtId="0" fontId="39" fillId="0" borderId="0" xfId="0" applyFont="1"/>
    <xf numFmtId="0" fontId="43" fillId="0" borderId="0" xfId="0" applyFont="1"/>
    <xf numFmtId="2" fontId="41" fillId="0" borderId="0" xfId="0" applyNumberFormat="1" applyFont="1" applyAlignment="1">
      <alignment horizontal="left" vertical="center"/>
    </xf>
    <xf numFmtId="2" fontId="44" fillId="0" borderId="0" xfId="0" applyNumberFormat="1" applyFont="1" applyAlignment="1">
      <alignment horizontal="left" vertical="center"/>
    </xf>
    <xf numFmtId="2" fontId="45" fillId="0" borderId="0" xfId="0" applyNumberFormat="1" applyFont="1" applyAlignment="1">
      <alignment horizontal="left" vertical="center"/>
    </xf>
    <xf numFmtId="164" fontId="46" fillId="0" borderId="0" xfId="0" applyNumberFormat="1" applyFont="1" applyAlignment="1">
      <alignment horizontal="left" vertical="center"/>
    </xf>
    <xf numFmtId="164" fontId="4" fillId="0" borderId="0" xfId="1" applyNumberFormat="1" applyFont="1" applyAlignment="1">
      <alignment vertical="center"/>
    </xf>
    <xf numFmtId="164" fontId="47" fillId="0" borderId="0" xfId="1" applyNumberFormat="1" applyFont="1" applyAlignment="1">
      <alignment vertical="center"/>
    </xf>
    <xf numFmtId="0" fontId="53" fillId="0" borderId="0" xfId="1" applyFont="1"/>
    <xf numFmtId="49" fontId="27" fillId="0" borderId="0" xfId="3" applyNumberFormat="1" applyFont="1" applyAlignment="1">
      <alignment vertical="center" wrapText="1"/>
    </xf>
    <xf numFmtId="164" fontId="40" fillId="0" borderId="0" xfId="3" applyNumberFormat="1" applyFont="1" applyAlignment="1">
      <alignment horizontal="right" vertical="center" wrapText="1"/>
    </xf>
    <xf numFmtId="164" fontId="56" fillId="0" borderId="0" xfId="3" applyNumberFormat="1" applyFont="1" applyAlignment="1">
      <alignment vertical="center"/>
    </xf>
    <xf numFmtId="164" fontId="24" fillId="0" borderId="0" xfId="3" applyNumberFormat="1" applyFont="1" applyAlignment="1">
      <alignment vertical="center" wrapText="1"/>
    </xf>
    <xf numFmtId="165" fontId="5" fillId="5" borderId="20" xfId="0" applyNumberFormat="1" applyFont="1" applyFill="1" applyBorder="1" applyAlignment="1" applyProtection="1">
      <alignment horizontal="right" vertical="center" wrapText="1"/>
    </xf>
    <xf numFmtId="2" fontId="48" fillId="2" borderId="11" xfId="0" applyNumberFormat="1" applyFont="1" applyFill="1" applyBorder="1" applyAlignment="1">
      <alignment horizontal="left" vertical="center" wrapText="1"/>
    </xf>
    <xf numFmtId="49" fontId="59" fillId="4" borderId="6" xfId="0" applyNumberFormat="1" applyFont="1" applyFill="1" applyBorder="1" applyAlignment="1">
      <alignment horizontal="left" vertical="center"/>
    </xf>
    <xf numFmtId="2" fontId="60" fillId="4" borderId="19" xfId="0" applyNumberFormat="1" applyFont="1" applyFill="1" applyBorder="1" applyAlignment="1">
      <alignment vertical="center"/>
    </xf>
    <xf numFmtId="2" fontId="60" fillId="4" borderId="51" xfId="0" applyNumberFormat="1" applyFont="1" applyFill="1" applyBorder="1" applyAlignment="1">
      <alignment vertical="center"/>
    </xf>
    <xf numFmtId="2" fontId="60" fillId="4" borderId="45" xfId="0" applyNumberFormat="1" applyFont="1" applyFill="1" applyBorder="1" applyAlignment="1">
      <alignment horizontal="left" vertical="center"/>
    </xf>
    <xf numFmtId="2" fontId="61" fillId="4" borderId="51" xfId="0" applyNumberFormat="1" applyFont="1" applyFill="1" applyBorder="1" applyAlignment="1">
      <alignment vertical="center"/>
    </xf>
    <xf numFmtId="2" fontId="61" fillId="4" borderId="45" xfId="0" applyNumberFormat="1" applyFont="1" applyFill="1" applyBorder="1" applyAlignment="1">
      <alignment horizontal="left" vertical="center"/>
    </xf>
    <xf numFmtId="49" fontId="59" fillId="4" borderId="38" xfId="0" applyNumberFormat="1" applyFont="1" applyFill="1" applyBorder="1" applyAlignment="1">
      <alignment horizontal="left" vertical="center"/>
    </xf>
    <xf numFmtId="2" fontId="60" fillId="4" borderId="56" xfId="0" applyNumberFormat="1" applyFont="1" applyFill="1" applyBorder="1" applyAlignment="1">
      <alignment vertical="center"/>
    </xf>
    <xf numFmtId="2" fontId="60" fillId="4" borderId="57" xfId="0" applyNumberFormat="1" applyFont="1" applyFill="1" applyBorder="1" applyAlignment="1">
      <alignment vertical="center"/>
    </xf>
    <xf numFmtId="2" fontId="60" fillId="4" borderId="46" xfId="0" applyNumberFormat="1" applyFont="1" applyFill="1" applyBorder="1" applyAlignment="1">
      <alignment horizontal="left" vertical="center"/>
    </xf>
    <xf numFmtId="164" fontId="62" fillId="10" borderId="43" xfId="0" applyNumberFormat="1" applyFont="1" applyFill="1" applyBorder="1" applyAlignment="1">
      <alignment vertical="center" wrapText="1"/>
    </xf>
    <xf numFmtId="2" fontId="51" fillId="0" borderId="0" xfId="0" applyNumberFormat="1" applyFont="1" applyBorder="1" applyAlignment="1">
      <alignment horizontal="left" vertical="center"/>
    </xf>
    <xf numFmtId="2" fontId="48" fillId="2" borderId="29" xfId="0" applyNumberFormat="1" applyFont="1" applyFill="1" applyBorder="1" applyAlignment="1">
      <alignment horizontal="left" vertical="center" wrapText="1"/>
    </xf>
    <xf numFmtId="164" fontId="54" fillId="6" borderId="41" xfId="3" applyNumberFormat="1" applyFont="1" applyFill="1" applyBorder="1" applyAlignment="1">
      <alignment vertical="center"/>
    </xf>
    <xf numFmtId="2" fontId="64" fillId="0" borderId="0" xfId="0" applyNumberFormat="1" applyFont="1" applyAlignment="1">
      <alignment vertical="center"/>
    </xf>
    <xf numFmtId="2" fontId="43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47" fillId="0" borderId="0" xfId="0" applyNumberFormat="1" applyFont="1" applyAlignment="1">
      <alignment vertical="center"/>
    </xf>
    <xf numFmtId="2" fontId="67" fillId="0" borderId="0" xfId="0" applyNumberFormat="1" applyFont="1" applyAlignment="1">
      <alignment vertical="center"/>
    </xf>
    <xf numFmtId="164" fontId="57" fillId="0" borderId="0" xfId="0" applyNumberFormat="1" applyFont="1" applyAlignment="1">
      <alignment vertical="center"/>
    </xf>
    <xf numFmtId="164" fontId="68" fillId="0" borderId="0" xfId="0" applyNumberFormat="1" applyFont="1" applyAlignment="1">
      <alignment vertical="center"/>
    </xf>
    <xf numFmtId="164" fontId="69" fillId="2" borderId="27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165" fontId="71" fillId="0" borderId="0" xfId="0" applyNumberFormat="1" applyFont="1" applyFill="1" applyAlignment="1" applyProtection="1">
      <alignment vertical="center"/>
    </xf>
    <xf numFmtId="165" fontId="71" fillId="5" borderId="0" xfId="0" applyNumberFormat="1" applyFont="1" applyFill="1" applyAlignment="1" applyProtection="1">
      <alignment vertical="center"/>
    </xf>
    <xf numFmtId="3" fontId="24" fillId="6" borderId="15" xfId="0" applyNumberFormat="1" applyFont="1" applyFill="1" applyBorder="1" applyAlignment="1" applyProtection="1">
      <alignment horizontal="right" vertical="center" wrapText="1"/>
    </xf>
    <xf numFmtId="165" fontId="10" fillId="5" borderId="0" xfId="0" applyNumberFormat="1" applyFont="1" applyFill="1" applyAlignment="1" applyProtection="1">
      <alignment vertical="center"/>
    </xf>
    <xf numFmtId="164" fontId="7" fillId="11" borderId="24" xfId="3" applyNumberFormat="1" applyFont="1" applyFill="1" applyBorder="1" applyAlignment="1">
      <alignment vertical="center" wrapText="1"/>
    </xf>
    <xf numFmtId="164" fontId="56" fillId="11" borderId="9" xfId="3" applyNumberFormat="1" applyFont="1" applyFill="1" applyBorder="1" applyAlignment="1">
      <alignment vertical="center" wrapText="1"/>
    </xf>
    <xf numFmtId="164" fontId="7" fillId="11" borderId="9" xfId="3" applyNumberFormat="1" applyFont="1" applyFill="1" applyBorder="1" applyAlignment="1">
      <alignment vertical="center" wrapText="1"/>
    </xf>
    <xf numFmtId="2" fontId="48" fillId="2" borderId="11" xfId="0" applyNumberFormat="1" applyFont="1" applyFill="1" applyBorder="1" applyAlignment="1">
      <alignment horizontal="left" vertical="top" wrapText="1"/>
    </xf>
    <xf numFmtId="2" fontId="49" fillId="2" borderId="47" xfId="0" applyNumberFormat="1" applyFont="1" applyFill="1" applyBorder="1" applyAlignment="1">
      <alignment horizontal="center" vertical="top" wrapText="1"/>
    </xf>
    <xf numFmtId="164" fontId="58" fillId="2" borderId="12" xfId="0" applyNumberFormat="1" applyFont="1" applyFill="1" applyBorder="1" applyAlignment="1">
      <alignment horizontal="right" vertical="top" wrapText="1"/>
    </xf>
    <xf numFmtId="164" fontId="54" fillId="2" borderId="13" xfId="0" applyNumberFormat="1" applyFont="1" applyFill="1" applyBorder="1" applyAlignment="1">
      <alignment horizontal="right" vertical="top" wrapText="1"/>
    </xf>
    <xf numFmtId="164" fontId="56" fillId="6" borderId="24" xfId="3" applyNumberFormat="1" applyFont="1" applyFill="1" applyBorder="1" applyAlignment="1">
      <alignment vertical="center" wrapText="1"/>
    </xf>
    <xf numFmtId="164" fontId="62" fillId="10" borderId="35" xfId="0" applyNumberFormat="1" applyFont="1" applyFill="1" applyBorder="1" applyAlignment="1">
      <alignment vertical="center" wrapText="1"/>
    </xf>
    <xf numFmtId="49" fontId="56" fillId="6" borderId="40" xfId="3" applyNumberFormat="1" applyFont="1" applyFill="1" applyBorder="1" applyAlignment="1">
      <alignment horizontal="left" vertical="center" wrapText="1"/>
    </xf>
    <xf numFmtId="49" fontId="36" fillId="6" borderId="14" xfId="3" applyNumberFormat="1" applyFont="1" applyFill="1" applyBorder="1" applyAlignment="1">
      <alignment horizontal="left" vertical="center" wrapText="1"/>
    </xf>
    <xf numFmtId="164" fontId="74" fillId="4" borderId="0" xfId="0" applyNumberFormat="1" applyFont="1" applyFill="1" applyBorder="1" applyAlignment="1">
      <alignment vertical="center" wrapText="1"/>
    </xf>
    <xf numFmtId="2" fontId="48" fillId="2" borderId="11" xfId="0" applyNumberFormat="1" applyFont="1" applyFill="1" applyBorder="1" applyAlignment="1">
      <alignment vertical="top" wrapText="1"/>
    </xf>
    <xf numFmtId="2" fontId="48" fillId="2" borderId="29" xfId="0" applyNumberFormat="1" applyFont="1" applyFill="1" applyBorder="1" applyAlignment="1">
      <alignment vertical="top" wrapText="1"/>
    </xf>
    <xf numFmtId="2" fontId="49" fillId="2" borderId="28" xfId="0" applyNumberFormat="1" applyFont="1" applyFill="1" applyBorder="1" applyAlignment="1">
      <alignment vertical="top" wrapText="1"/>
    </xf>
    <xf numFmtId="2" fontId="49" fillId="2" borderId="47" xfId="0" applyNumberFormat="1" applyFont="1" applyFill="1" applyBorder="1" applyAlignment="1">
      <alignment vertical="top" wrapText="1"/>
    </xf>
    <xf numFmtId="164" fontId="7" fillId="4" borderId="7" xfId="0" applyNumberFormat="1" applyFont="1" applyFill="1" applyBorder="1" applyAlignment="1">
      <alignment horizontal="right" vertical="center"/>
    </xf>
    <xf numFmtId="164" fontId="7" fillId="4" borderId="9" xfId="0" applyNumberFormat="1" applyFont="1" applyFill="1" applyBorder="1" applyAlignment="1">
      <alignment horizontal="right" vertical="center"/>
    </xf>
    <xf numFmtId="165" fontId="10" fillId="5" borderId="0" xfId="0" applyNumberFormat="1" applyFont="1" applyFill="1" applyProtection="1"/>
    <xf numFmtId="165" fontId="10" fillId="5" borderId="14" xfId="0" applyNumberFormat="1" applyFont="1" applyFill="1" applyBorder="1" applyAlignment="1" applyProtection="1">
      <alignment vertical="center"/>
    </xf>
    <xf numFmtId="0" fontId="75" fillId="4" borderId="62" xfId="0" applyFont="1" applyFill="1" applyBorder="1" applyAlignment="1">
      <alignment horizontal="left" vertical="center" wrapText="1"/>
    </xf>
    <xf numFmtId="0" fontId="76" fillId="4" borderId="31" xfId="0" applyFont="1" applyFill="1" applyBorder="1" applyAlignment="1">
      <alignment horizontal="left" vertical="center" wrapText="1"/>
    </xf>
    <xf numFmtId="0" fontId="29" fillId="4" borderId="31" xfId="0" applyFont="1" applyFill="1" applyBorder="1" applyAlignment="1">
      <alignment vertical="center" wrapText="1"/>
    </xf>
    <xf numFmtId="164" fontId="7" fillId="4" borderId="54" xfId="0" applyNumberFormat="1" applyFont="1" applyFill="1" applyBorder="1" applyAlignment="1">
      <alignment vertical="center"/>
    </xf>
    <xf numFmtId="0" fontId="75" fillId="4" borderId="61" xfId="0" applyFont="1" applyFill="1" applyBorder="1" applyAlignment="1">
      <alignment horizontal="left" vertical="center" wrapText="1"/>
    </xf>
    <xf numFmtId="0" fontId="76" fillId="4" borderId="34" xfId="0" applyFont="1" applyFill="1" applyBorder="1" applyAlignment="1">
      <alignment horizontal="left" vertical="center" wrapText="1"/>
    </xf>
    <xf numFmtId="0" fontId="29" fillId="4" borderId="34" xfId="0" applyFont="1" applyFill="1" applyBorder="1" applyAlignment="1">
      <alignment vertical="center" wrapText="1"/>
    </xf>
    <xf numFmtId="164" fontId="7" fillId="4" borderId="60" xfId="0" applyNumberFormat="1" applyFont="1" applyFill="1" applyBorder="1" applyAlignment="1">
      <alignment vertical="center"/>
    </xf>
    <xf numFmtId="0" fontId="75" fillId="4" borderId="63" xfId="0" applyFont="1" applyFill="1" applyBorder="1" applyAlignment="1">
      <alignment horizontal="left" vertical="center" wrapText="1"/>
    </xf>
    <xf numFmtId="0" fontId="76" fillId="4" borderId="64" xfId="0" applyFont="1" applyFill="1" applyBorder="1" applyAlignment="1">
      <alignment horizontal="left" vertical="center" wrapText="1"/>
    </xf>
    <xf numFmtId="0" fontId="29" fillId="4" borderId="64" xfId="0" applyFont="1" applyFill="1" applyBorder="1" applyAlignment="1">
      <alignment vertical="center" wrapText="1"/>
    </xf>
    <xf numFmtId="164" fontId="54" fillId="4" borderId="8" xfId="0" applyNumberFormat="1" applyFont="1" applyFill="1" applyBorder="1" applyAlignment="1">
      <alignment horizontal="right" vertical="center"/>
    </xf>
    <xf numFmtId="164" fontId="54" fillId="4" borderId="39" xfId="0" applyNumberFormat="1" applyFont="1" applyFill="1" applyBorder="1" applyAlignment="1">
      <alignment horizontal="right" vertical="center"/>
    </xf>
    <xf numFmtId="164" fontId="62" fillId="4" borderId="0" xfId="0" applyNumberFormat="1" applyFont="1" applyFill="1" applyBorder="1" applyAlignment="1">
      <alignment vertical="center" wrapText="1"/>
    </xf>
    <xf numFmtId="49" fontId="7" fillId="0" borderId="0" xfId="0" applyNumberFormat="1" applyFont="1" applyAlignment="1">
      <alignment horizontal="right" vertical="center"/>
    </xf>
    <xf numFmtId="0" fontId="56" fillId="0" borderId="14" xfId="3" applyFont="1" applyBorder="1" applyAlignment="1">
      <alignment vertical="center"/>
    </xf>
    <xf numFmtId="0" fontId="34" fillId="0" borderId="0" xfId="10" applyFont="1"/>
    <xf numFmtId="0" fontId="87" fillId="0" borderId="0" xfId="3" applyFont="1" applyAlignment="1">
      <alignment vertical="center"/>
    </xf>
    <xf numFmtId="164" fontId="88" fillId="0" borderId="0" xfId="3" applyNumberFormat="1" applyFont="1" applyAlignment="1">
      <alignment vertical="center"/>
    </xf>
    <xf numFmtId="164" fontId="87" fillId="0" borderId="0" xfId="3" applyNumberFormat="1" applyFont="1" applyAlignment="1">
      <alignment horizontal="right" vertical="center"/>
    </xf>
    <xf numFmtId="49" fontId="89" fillId="0" borderId="0" xfId="0" applyNumberFormat="1" applyFont="1" applyAlignment="1">
      <alignment horizontal="left" vertical="center"/>
    </xf>
    <xf numFmtId="49" fontId="90" fillId="0" borderId="0" xfId="0" applyNumberFormat="1" applyFont="1" applyAlignment="1">
      <alignment horizontal="center" vertical="center"/>
    </xf>
    <xf numFmtId="49" fontId="91" fillId="0" borderId="0" xfId="0" applyNumberFormat="1" applyFont="1" applyAlignment="1">
      <alignment horizontal="center" vertical="center"/>
    </xf>
    <xf numFmtId="49" fontId="92" fillId="0" borderId="0" xfId="1" applyNumberFormat="1" applyFont="1" applyAlignment="1">
      <alignment horizontal="center" vertical="center"/>
    </xf>
    <xf numFmtId="4" fontId="92" fillId="0" borderId="0" xfId="1" applyNumberFormat="1" applyFont="1" applyAlignment="1">
      <alignment vertical="center"/>
    </xf>
    <xf numFmtId="0" fontId="92" fillId="0" borderId="0" xfId="1" applyFont="1" applyAlignment="1">
      <alignment vertical="center"/>
    </xf>
    <xf numFmtId="0" fontId="3" fillId="0" borderId="0" xfId="10"/>
    <xf numFmtId="49" fontId="91" fillId="0" borderId="0" xfId="0" applyNumberFormat="1" applyFont="1" applyFill="1" applyBorder="1" applyAlignment="1">
      <alignment horizontal="center" vertical="center"/>
    </xf>
    <xf numFmtId="49" fontId="79" fillId="15" borderId="0" xfId="2" applyNumberFormat="1" applyFont="1" applyFill="1" applyBorder="1" applyAlignment="1">
      <alignment horizontal="left" vertical="center"/>
    </xf>
    <xf numFmtId="4" fontId="34" fillId="15" borderId="0" xfId="10" applyNumberFormat="1" applyFont="1" applyFill="1" applyBorder="1" applyAlignment="1">
      <alignment vertical="center"/>
    </xf>
    <xf numFmtId="0" fontId="34" fillId="15" borderId="0" xfId="10" applyFont="1" applyFill="1" applyBorder="1" applyAlignment="1">
      <alignment vertical="center"/>
    </xf>
    <xf numFmtId="0" fontId="34" fillId="4" borderId="0" xfId="10" applyFont="1" applyFill="1"/>
    <xf numFmtId="0" fontId="98" fillId="4" borderId="3" xfId="10" applyFont="1" applyFill="1" applyBorder="1" applyAlignment="1">
      <alignment vertical="center"/>
    </xf>
    <xf numFmtId="49" fontId="96" fillId="4" borderId="30" xfId="0" applyNumberFormat="1" applyFont="1" applyFill="1" applyBorder="1" applyAlignment="1">
      <alignment horizontal="center" vertical="center"/>
    </xf>
    <xf numFmtId="49" fontId="96" fillId="4" borderId="31" xfId="0" applyNumberFormat="1" applyFont="1" applyFill="1" applyBorder="1" applyAlignment="1">
      <alignment horizontal="center" vertical="center"/>
    </xf>
    <xf numFmtId="49" fontId="97" fillId="4" borderId="31" xfId="0" applyNumberFormat="1" applyFont="1" applyFill="1" applyBorder="1" applyAlignment="1">
      <alignment horizontal="center" vertical="center"/>
    </xf>
    <xf numFmtId="0" fontId="99" fillId="4" borderId="0" xfId="2" applyFont="1" applyFill="1" applyAlignment="1">
      <alignment vertical="center"/>
    </xf>
    <xf numFmtId="0" fontId="6" fillId="4" borderId="0" xfId="2" applyFill="1" applyAlignment="1">
      <alignment vertical="center"/>
    </xf>
    <xf numFmtId="165" fontId="10" fillId="4" borderId="0" xfId="2" applyNumberFormat="1" applyFont="1" applyFill="1" applyAlignment="1">
      <alignment vertical="center"/>
    </xf>
    <xf numFmtId="165" fontId="10" fillId="4" borderId="0" xfId="0" applyNumberFormat="1" applyFont="1" applyFill="1" applyAlignment="1" applyProtection="1">
      <alignment vertical="center"/>
    </xf>
    <xf numFmtId="0" fontId="101" fillId="4" borderId="80" xfId="2" applyFont="1" applyFill="1" applyBorder="1" applyAlignment="1">
      <alignment vertical="center"/>
    </xf>
    <xf numFmtId="0" fontId="102" fillId="4" borderId="80" xfId="2" applyFont="1" applyFill="1" applyBorder="1" applyAlignment="1">
      <alignment vertical="center"/>
    </xf>
    <xf numFmtId="0" fontId="103" fillId="4" borderId="80" xfId="2" applyFont="1" applyFill="1" applyBorder="1" applyAlignment="1">
      <alignment vertical="center"/>
    </xf>
    <xf numFmtId="165" fontId="10" fillId="7" borderId="14" xfId="0" applyNumberFormat="1" applyFont="1" applyFill="1" applyBorder="1" applyAlignment="1" applyProtection="1">
      <alignment vertical="center"/>
    </xf>
    <xf numFmtId="165" fontId="27" fillId="5" borderId="17" xfId="0" applyNumberFormat="1" applyFont="1" applyFill="1" applyBorder="1" applyAlignment="1" applyProtection="1">
      <alignment vertical="center" wrapText="1"/>
    </xf>
    <xf numFmtId="165" fontId="5" fillId="16" borderId="81" xfId="2" applyNumberFormat="1" applyFont="1" applyFill="1" applyBorder="1" applyAlignment="1">
      <alignment vertical="center" wrapText="1"/>
    </xf>
    <xf numFmtId="165" fontId="27" fillId="5" borderId="18" xfId="0" applyNumberFormat="1" applyFont="1" applyFill="1" applyBorder="1" applyAlignment="1" applyProtection="1">
      <alignment vertical="center" wrapText="1"/>
    </xf>
    <xf numFmtId="165" fontId="21" fillId="6" borderId="15" xfId="0" applyNumberFormat="1" applyFont="1" applyFill="1" applyBorder="1" applyAlignment="1" applyProtection="1">
      <alignment vertical="center" wrapText="1"/>
    </xf>
    <xf numFmtId="165" fontId="21" fillId="6" borderId="27" xfId="0" applyNumberFormat="1" applyFont="1" applyFill="1" applyBorder="1" applyAlignment="1" applyProtection="1">
      <alignment vertical="center" wrapText="1"/>
    </xf>
    <xf numFmtId="0" fontId="28" fillId="5" borderId="0" xfId="0" applyFont="1" applyFill="1" applyBorder="1" applyAlignment="1" applyProtection="1">
      <alignment horizontal="center" vertical="center"/>
    </xf>
    <xf numFmtId="165" fontId="5" fillId="5" borderId="20" xfId="0" applyNumberFormat="1" applyFont="1" applyFill="1" applyBorder="1" applyAlignment="1" applyProtection="1">
      <alignment vertical="center" wrapText="1"/>
    </xf>
    <xf numFmtId="165" fontId="27" fillId="5" borderId="20" xfId="0" applyNumberFormat="1" applyFont="1" applyFill="1" applyBorder="1" applyAlignment="1" applyProtection="1">
      <alignment vertical="center" wrapText="1"/>
    </xf>
    <xf numFmtId="165" fontId="27" fillId="5" borderId="22" xfId="0" applyNumberFormat="1" applyFont="1" applyFill="1" applyBorder="1" applyAlignment="1" applyProtection="1">
      <alignment vertical="center" wrapText="1"/>
    </xf>
    <xf numFmtId="165" fontId="27" fillId="5" borderId="82" xfId="0" applyNumberFormat="1" applyFont="1" applyFill="1" applyBorder="1" applyAlignment="1" applyProtection="1">
      <alignment vertical="center" wrapText="1"/>
    </xf>
    <xf numFmtId="165" fontId="27" fillId="5" borderId="23" xfId="0" applyNumberFormat="1" applyFont="1" applyFill="1" applyBorder="1" applyAlignment="1" applyProtection="1">
      <alignment vertical="center" wrapText="1"/>
    </xf>
    <xf numFmtId="165" fontId="27" fillId="5" borderId="83" xfId="0" applyNumberFormat="1" applyFont="1" applyFill="1" applyBorder="1" applyAlignment="1" applyProtection="1">
      <alignment vertical="center" wrapText="1"/>
    </xf>
    <xf numFmtId="165" fontId="21" fillId="6" borderId="15" xfId="0" applyNumberFormat="1" applyFont="1" applyFill="1" applyBorder="1" applyAlignment="1" applyProtection="1">
      <alignment vertical="center"/>
    </xf>
    <xf numFmtId="165" fontId="21" fillId="6" borderId="27" xfId="0" applyNumberFormat="1" applyFont="1" applyFill="1" applyBorder="1" applyAlignment="1" applyProtection="1">
      <alignment vertical="center"/>
    </xf>
    <xf numFmtId="3" fontId="24" fillId="6" borderId="27" xfId="0" applyNumberFormat="1" applyFont="1" applyFill="1" applyBorder="1" applyAlignment="1" applyProtection="1">
      <alignment horizontal="right" vertical="center" wrapText="1"/>
    </xf>
    <xf numFmtId="2" fontId="41" fillId="0" borderId="0" xfId="0" applyNumberFormat="1" applyFont="1" applyAlignment="1">
      <alignment horizontal="left"/>
    </xf>
    <xf numFmtId="2" fontId="44" fillId="0" borderId="0" xfId="0" applyNumberFormat="1" applyFont="1" applyAlignment="1">
      <alignment horizontal="left"/>
    </xf>
    <xf numFmtId="2" fontId="45" fillId="0" borderId="0" xfId="0" applyNumberFormat="1" applyFont="1" applyAlignment="1">
      <alignment horizontal="left"/>
    </xf>
    <xf numFmtId="164" fontId="25" fillId="0" borderId="82" xfId="0" applyNumberFormat="1" applyFont="1" applyBorder="1" applyAlignment="1">
      <alignment horizontal="center" vertical="center" wrapText="1"/>
    </xf>
    <xf numFmtId="164" fontId="104" fillId="0" borderId="90" xfId="0" applyNumberFormat="1" applyFont="1" applyBorder="1" applyAlignment="1">
      <alignment horizontal="center" vertical="center" wrapText="1"/>
    </xf>
    <xf numFmtId="164" fontId="50" fillId="2" borderId="91" xfId="0" applyNumberFormat="1" applyFont="1" applyFill="1" applyBorder="1" applyAlignment="1">
      <alignment horizontal="center" vertical="center" wrapText="1"/>
    </xf>
    <xf numFmtId="164" fontId="50" fillId="2" borderId="92" xfId="0" applyNumberFormat="1" applyFont="1" applyFill="1" applyBorder="1" applyAlignment="1">
      <alignment horizontal="center" vertical="center" wrapText="1"/>
    </xf>
    <xf numFmtId="164" fontId="50" fillId="2" borderId="93" xfId="0" applyNumberFormat="1" applyFont="1" applyFill="1" applyBorder="1" applyAlignment="1">
      <alignment horizontal="center" vertical="center" wrapText="1"/>
    </xf>
    <xf numFmtId="164" fontId="105" fillId="10" borderId="35" xfId="0" applyNumberFormat="1" applyFont="1" applyFill="1" applyBorder="1" applyAlignment="1">
      <alignment vertical="center" wrapText="1"/>
    </xf>
    <xf numFmtId="164" fontId="105" fillId="10" borderId="68" xfId="0" applyNumberFormat="1" applyFont="1" applyFill="1" applyBorder="1" applyAlignment="1">
      <alignment vertical="center" wrapText="1"/>
    </xf>
    <xf numFmtId="164" fontId="105" fillId="10" borderId="94" xfId="0" applyNumberFormat="1" applyFont="1" applyFill="1" applyBorder="1" applyAlignment="1">
      <alignment vertical="center" wrapText="1"/>
    </xf>
    <xf numFmtId="164" fontId="62" fillId="10" borderId="94" xfId="0" applyNumberFormat="1" applyFont="1" applyFill="1" applyBorder="1" applyAlignment="1">
      <alignment vertical="center" wrapText="1"/>
    </xf>
    <xf numFmtId="4" fontId="106" fillId="0" borderId="0" xfId="0" applyNumberFormat="1" applyFont="1" applyAlignment="1">
      <alignment horizontal="right" vertical="center" wrapText="1"/>
    </xf>
    <xf numFmtId="4" fontId="66" fillId="0" borderId="0" xfId="0" applyNumberFormat="1" applyFont="1" applyAlignment="1">
      <alignment vertical="center"/>
    </xf>
    <xf numFmtId="2" fontId="107" fillId="0" borderId="0" xfId="0" applyNumberFormat="1" applyFont="1" applyBorder="1" applyAlignment="1"/>
    <xf numFmtId="164" fontId="43" fillId="0" borderId="0" xfId="0" applyNumberFormat="1" applyFont="1" applyAlignment="1"/>
    <xf numFmtId="2" fontId="107" fillId="0" borderId="96" xfId="0" applyNumberFormat="1" applyFont="1" applyBorder="1" applyAlignment="1"/>
    <xf numFmtId="49" fontId="27" fillId="11" borderId="97" xfId="3" applyNumberFormat="1" applyFont="1" applyFill="1" applyBorder="1" applyAlignment="1">
      <alignment horizontal="left" vertical="center" wrapText="1"/>
    </xf>
    <xf numFmtId="49" fontId="21" fillId="11" borderId="98" xfId="3" applyNumberFormat="1" applyFont="1" applyFill="1" applyBorder="1" applyAlignment="1">
      <alignment vertical="center" wrapText="1"/>
    </xf>
    <xf numFmtId="164" fontId="109" fillId="12" borderId="86" xfId="1" applyNumberFormat="1" applyFont="1" applyFill="1" applyBorder="1" applyAlignment="1">
      <alignment vertical="center"/>
    </xf>
    <xf numFmtId="49" fontId="27" fillId="11" borderId="30" xfId="3" applyNumberFormat="1" applyFont="1" applyFill="1" applyBorder="1" applyAlignment="1">
      <alignment horizontal="left" vertical="center" wrapText="1"/>
    </xf>
    <xf numFmtId="49" fontId="21" fillId="11" borderId="31" xfId="3" applyNumberFormat="1" applyFont="1" applyFill="1" applyBorder="1" applyAlignment="1">
      <alignment vertical="center" wrapText="1"/>
    </xf>
    <xf numFmtId="164" fontId="109" fillId="12" borderId="70" xfId="1" applyNumberFormat="1" applyFont="1" applyFill="1" applyBorder="1" applyAlignment="1">
      <alignment vertical="center"/>
    </xf>
    <xf numFmtId="49" fontId="27" fillId="7" borderId="32" xfId="3" applyNumberFormat="1" applyFont="1" applyFill="1" applyBorder="1" applyAlignment="1">
      <alignment horizontal="left" vertical="center" wrapText="1"/>
    </xf>
    <xf numFmtId="49" fontId="21" fillId="7" borderId="33" xfId="3" applyNumberFormat="1" applyFont="1" applyFill="1" applyBorder="1" applyAlignment="1">
      <alignment vertical="center" wrapText="1"/>
    </xf>
    <xf numFmtId="164" fontId="109" fillId="0" borderId="99" xfId="1" applyNumberFormat="1" applyFont="1" applyBorder="1" applyAlignment="1">
      <alignment vertical="center"/>
    </xf>
    <xf numFmtId="164" fontId="76" fillId="9" borderId="100" xfId="1" applyNumberFormat="1" applyFont="1" applyFill="1" applyBorder="1" applyAlignment="1">
      <alignment horizontal="right" vertical="center"/>
    </xf>
    <xf numFmtId="164" fontId="54" fillId="9" borderId="88" xfId="1" applyNumberFormat="1" applyFont="1" applyFill="1" applyBorder="1" applyAlignment="1">
      <alignment horizontal="right" vertical="center"/>
    </xf>
    <xf numFmtId="0" fontId="110" fillId="0" borderId="0" xfId="1" applyFont="1"/>
    <xf numFmtId="164" fontId="7" fillId="17" borderId="101" xfId="0" applyNumberFormat="1" applyFont="1" applyFill="1" applyBorder="1"/>
    <xf numFmtId="164" fontId="51" fillId="0" borderId="102" xfId="0" applyNumberFormat="1" applyFont="1" applyBorder="1"/>
    <xf numFmtId="164" fontId="7" fillId="17" borderId="20" xfId="0" applyNumberFormat="1" applyFont="1" applyFill="1" applyBorder="1"/>
    <xf numFmtId="164" fontId="51" fillId="0" borderId="103" xfId="0" applyNumberFormat="1" applyFont="1" applyBorder="1"/>
    <xf numFmtId="164" fontId="63" fillId="0" borderId="103" xfId="0" applyNumberFormat="1" applyFont="1" applyBorder="1"/>
    <xf numFmtId="164" fontId="7" fillId="0" borderId="103" xfId="0" applyNumberFormat="1" applyFont="1" applyBorder="1"/>
    <xf numFmtId="164" fontId="7" fillId="17" borderId="18" xfId="0" applyNumberFormat="1" applyFont="1" applyFill="1" applyBorder="1"/>
    <xf numFmtId="164" fontId="51" fillId="0" borderId="104" xfId="0" applyNumberFormat="1" applyFont="1" applyBorder="1"/>
    <xf numFmtId="164" fontId="63" fillId="0" borderId="104" xfId="0" applyNumberFormat="1" applyFont="1" applyBorder="1"/>
    <xf numFmtId="164" fontId="62" fillId="10" borderId="106" xfId="0" applyNumberFormat="1" applyFont="1" applyFill="1" applyBorder="1" applyAlignment="1">
      <alignment vertical="center" wrapText="1"/>
    </xf>
    <xf numFmtId="164" fontId="62" fillId="4" borderId="107" xfId="0" applyNumberFormat="1" applyFont="1" applyFill="1" applyBorder="1" applyAlignment="1">
      <alignment vertical="center" wrapText="1"/>
    </xf>
    <xf numFmtId="164" fontId="62" fillId="4" borderId="96" xfId="0" applyNumberFormat="1" applyFont="1" applyFill="1" applyBorder="1" applyAlignment="1">
      <alignment vertical="center" wrapText="1"/>
    </xf>
    <xf numFmtId="164" fontId="50" fillId="2" borderId="108" xfId="0" applyNumberFormat="1" applyFont="1" applyFill="1" applyBorder="1" applyAlignment="1">
      <alignment horizontal="center" vertical="center" wrapText="1"/>
    </xf>
    <xf numFmtId="164" fontId="50" fillId="2" borderId="109" xfId="0" applyNumberFormat="1" applyFont="1" applyFill="1" applyBorder="1" applyAlignment="1">
      <alignment horizontal="center" vertical="center" wrapText="1"/>
    </xf>
    <xf numFmtId="164" fontId="51" fillId="4" borderId="17" xfId="0" applyNumberFormat="1" applyFont="1" applyFill="1" applyBorder="1" applyAlignment="1">
      <alignment vertical="center"/>
    </xf>
    <xf numFmtId="164" fontId="51" fillId="4" borderId="110" xfId="0" applyNumberFormat="1" applyFont="1" applyFill="1" applyBorder="1" applyAlignment="1">
      <alignment vertical="center"/>
    </xf>
    <xf numFmtId="164" fontId="63" fillId="4" borderId="111" xfId="0" applyNumberFormat="1" applyFont="1" applyFill="1" applyBorder="1" applyAlignment="1">
      <alignment vertical="center"/>
    </xf>
    <xf numFmtId="164" fontId="51" fillId="4" borderId="20" xfId="0" applyNumberFormat="1" applyFont="1" applyFill="1" applyBorder="1" applyAlignment="1">
      <alignment vertical="center"/>
    </xf>
    <xf numFmtId="164" fontId="54" fillId="13" borderId="106" xfId="0" applyNumberFormat="1" applyFont="1" applyFill="1" applyBorder="1" applyAlignment="1">
      <alignment vertical="center"/>
    </xf>
    <xf numFmtId="164" fontId="0" fillId="0" borderId="0" xfId="0" applyNumberFormat="1"/>
    <xf numFmtId="164" fontId="50" fillId="2" borderId="91" xfId="0" applyNumberFormat="1" applyFont="1" applyFill="1" applyBorder="1" applyAlignment="1">
      <alignment horizontal="center" vertical="top" wrapText="1"/>
    </xf>
    <xf numFmtId="164" fontId="50" fillId="2" borderId="92" xfId="0" applyNumberFormat="1" applyFont="1" applyFill="1" applyBorder="1" applyAlignment="1">
      <alignment horizontal="center" vertical="top" wrapText="1"/>
    </xf>
    <xf numFmtId="164" fontId="50" fillId="2" borderId="93" xfId="0" applyNumberFormat="1" applyFont="1" applyFill="1" applyBorder="1" applyAlignment="1">
      <alignment horizontal="center" vertical="top" wrapText="1"/>
    </xf>
    <xf numFmtId="164" fontId="50" fillId="2" borderId="114" xfId="0" applyNumberFormat="1" applyFont="1" applyFill="1" applyBorder="1" applyAlignment="1">
      <alignment horizontal="center" vertical="center" wrapText="1"/>
    </xf>
    <xf numFmtId="164" fontId="7" fillId="4" borderId="115" xfId="0" applyNumberFormat="1" applyFont="1" applyFill="1" applyBorder="1" applyAlignment="1">
      <alignment vertical="center"/>
    </xf>
    <xf numFmtId="164" fontId="51" fillId="4" borderId="18" xfId="0" applyNumberFormat="1" applyFont="1" applyFill="1" applyBorder="1" applyAlignment="1">
      <alignment vertical="center"/>
    </xf>
    <xf numFmtId="164" fontId="63" fillId="4" borderId="95" xfId="0" applyNumberFormat="1" applyFont="1" applyFill="1" applyBorder="1" applyAlignment="1">
      <alignment vertical="center"/>
    </xf>
    <xf numFmtId="164" fontId="56" fillId="7" borderId="9" xfId="3" applyNumberFormat="1" applyFont="1" applyFill="1" applyBorder="1" applyAlignment="1">
      <alignment vertical="center" wrapText="1"/>
    </xf>
    <xf numFmtId="164" fontId="56" fillId="7" borderId="9" xfId="3" applyNumberFormat="1" applyFont="1" applyFill="1" applyBorder="1" applyAlignment="1">
      <alignment horizontal="right" vertical="center" wrapText="1"/>
    </xf>
    <xf numFmtId="164" fontId="54" fillId="2" borderId="28" xfId="0" applyNumberFormat="1" applyFont="1" applyFill="1" applyBorder="1" applyAlignment="1">
      <alignment horizontal="right" vertical="top" wrapText="1"/>
    </xf>
    <xf numFmtId="164" fontId="54" fillId="11" borderId="25" xfId="3" applyNumberFormat="1" applyFont="1" applyFill="1" applyBorder="1" applyAlignment="1">
      <alignment vertical="center"/>
    </xf>
    <xf numFmtId="164" fontId="54" fillId="11" borderId="26" xfId="3" applyNumberFormat="1" applyFont="1" applyFill="1" applyBorder="1" applyAlignment="1">
      <alignment vertical="center"/>
    </xf>
    <xf numFmtId="164" fontId="36" fillId="7" borderId="26" xfId="3" applyNumberFormat="1" applyFont="1" applyFill="1" applyBorder="1" applyAlignment="1">
      <alignment vertical="center"/>
    </xf>
    <xf numFmtId="164" fontId="54" fillId="9" borderId="122" xfId="1" applyNumberFormat="1" applyFont="1" applyFill="1" applyBorder="1" applyAlignment="1">
      <alignment horizontal="right" vertical="center"/>
    </xf>
    <xf numFmtId="164" fontId="73" fillId="12" borderId="86" xfId="1" applyNumberFormat="1" applyFont="1" applyFill="1" applyBorder="1" applyAlignment="1">
      <alignment vertical="center"/>
    </xf>
    <xf numFmtId="164" fontId="73" fillId="12" borderId="70" xfId="1" applyNumberFormat="1" applyFont="1" applyFill="1" applyBorder="1" applyAlignment="1">
      <alignment vertical="center"/>
    </xf>
    <xf numFmtId="164" fontId="73" fillId="0" borderId="99" xfId="1" applyNumberFormat="1" applyFont="1" applyBorder="1" applyAlignment="1">
      <alignment vertical="center"/>
    </xf>
    <xf numFmtId="164" fontId="50" fillId="2" borderId="82" xfId="0" applyNumberFormat="1" applyFont="1" applyFill="1" applyBorder="1" applyAlignment="1">
      <alignment horizontal="center" vertical="top" wrapText="1"/>
    </xf>
    <xf numFmtId="164" fontId="73" fillId="12" borderId="54" xfId="1" applyNumberFormat="1" applyFont="1" applyFill="1" applyBorder="1" applyAlignment="1">
      <alignment vertical="center"/>
    </xf>
    <xf numFmtId="164" fontId="73" fillId="17" borderId="90" xfId="1" applyNumberFormat="1" applyFont="1" applyFill="1" applyBorder="1" applyAlignment="1">
      <alignment vertical="center"/>
    </xf>
    <xf numFmtId="164" fontId="54" fillId="9" borderId="94" xfId="1" applyNumberFormat="1" applyFont="1" applyFill="1" applyBorder="1" applyAlignment="1">
      <alignment horizontal="right" vertical="center"/>
    </xf>
    <xf numFmtId="0" fontId="34" fillId="14" borderId="126" xfId="10" applyFont="1" applyFill="1" applyBorder="1" applyAlignment="1">
      <alignment vertical="center"/>
    </xf>
    <xf numFmtId="49" fontId="78" fillId="14" borderId="124" xfId="2" applyNumberFormat="1" applyFont="1" applyFill="1" applyBorder="1" applyAlignment="1">
      <alignment horizontal="center" vertical="center"/>
    </xf>
    <xf numFmtId="49" fontId="78" fillId="14" borderId="125" xfId="2" applyNumberFormat="1" applyFont="1" applyFill="1" applyBorder="1" applyAlignment="1">
      <alignment horizontal="center" vertical="center"/>
    </xf>
    <xf numFmtId="49" fontId="79" fillId="14" borderId="125" xfId="2" applyNumberFormat="1" applyFont="1" applyFill="1" applyBorder="1" applyAlignment="1">
      <alignment horizontal="center" vertical="center"/>
    </xf>
    <xf numFmtId="49" fontId="80" fillId="14" borderId="125" xfId="10" applyNumberFormat="1" applyFont="1" applyFill="1" applyBorder="1" applyAlignment="1">
      <alignment horizontal="center" vertical="center"/>
    </xf>
    <xf numFmtId="4" fontId="80" fillId="14" borderId="125" xfId="10" applyNumberFormat="1" applyFont="1" applyFill="1" applyBorder="1" applyAlignment="1">
      <alignment horizontal="center" vertical="center"/>
    </xf>
    <xf numFmtId="0" fontId="80" fillId="14" borderId="126" xfId="10" applyFont="1" applyFill="1" applyBorder="1" applyAlignment="1">
      <alignment vertical="center"/>
    </xf>
    <xf numFmtId="49" fontId="59" fillId="4" borderId="10" xfId="0" applyNumberFormat="1" applyFont="1" applyFill="1" applyBorder="1" applyAlignment="1">
      <alignment horizontal="left" vertical="center"/>
    </xf>
    <xf numFmtId="2" fontId="60" fillId="4" borderId="129" xfId="0" applyNumberFormat="1" applyFont="1" applyFill="1" applyBorder="1" applyAlignment="1">
      <alignment horizontal="left" vertical="center"/>
    </xf>
    <xf numFmtId="164" fontId="7" fillId="4" borderId="130" xfId="0" applyNumberFormat="1" applyFont="1" applyFill="1" applyBorder="1" applyAlignment="1">
      <alignment horizontal="right" vertical="center"/>
    </xf>
    <xf numFmtId="164" fontId="54" fillId="4" borderId="131" xfId="0" applyNumberFormat="1" applyFont="1" applyFill="1" applyBorder="1" applyAlignment="1">
      <alignment horizontal="right" vertical="center"/>
    </xf>
    <xf numFmtId="164" fontId="7" fillId="17" borderId="17" xfId="0" applyNumberFormat="1" applyFont="1" applyFill="1" applyBorder="1"/>
    <xf numFmtId="164" fontId="51" fillId="0" borderId="110" xfId="0" applyNumberFormat="1" applyFont="1" applyBorder="1"/>
    <xf numFmtId="164" fontId="63" fillId="0" borderId="90" xfId="0" applyNumberFormat="1" applyFont="1" applyBorder="1"/>
    <xf numFmtId="49" fontId="59" fillId="4" borderId="132" xfId="0" applyNumberFormat="1" applyFont="1" applyFill="1" applyBorder="1" applyAlignment="1">
      <alignment horizontal="left" vertical="center"/>
    </xf>
    <xf numFmtId="2" fontId="60" fillId="4" borderId="133" xfId="0" applyNumberFormat="1" applyFont="1" applyFill="1" applyBorder="1" applyAlignment="1">
      <alignment horizontal="left" vertical="center"/>
    </xf>
    <xf numFmtId="164" fontId="7" fillId="4" borderId="134" xfId="0" applyNumberFormat="1" applyFont="1" applyFill="1" applyBorder="1" applyAlignment="1">
      <alignment horizontal="right" vertical="center"/>
    </xf>
    <xf numFmtId="164" fontId="54" fillId="4" borderId="135" xfId="0" applyNumberFormat="1" applyFont="1" applyFill="1" applyBorder="1" applyAlignment="1">
      <alignment horizontal="right" vertical="center"/>
    </xf>
    <xf numFmtId="164" fontId="63" fillId="0" borderId="102" xfId="0" applyNumberFormat="1" applyFont="1" applyBorder="1"/>
    <xf numFmtId="2" fontId="60" fillId="4" borderId="50" xfId="0" applyNumberFormat="1" applyFont="1" applyFill="1" applyBorder="1" applyAlignment="1">
      <alignment vertical="center"/>
    </xf>
    <xf numFmtId="2" fontId="60" fillId="4" borderId="48" xfId="0" applyNumberFormat="1" applyFont="1" applyFill="1" applyBorder="1" applyAlignment="1">
      <alignment vertical="center"/>
    </xf>
    <xf numFmtId="49" fontId="89" fillId="0" borderId="0" xfId="0" applyNumberFormat="1" applyFont="1" applyFill="1" applyBorder="1" applyAlignment="1">
      <alignment vertical="center"/>
    </xf>
    <xf numFmtId="49" fontId="111" fillId="0" borderId="0" xfId="0" applyNumberFormat="1" applyFont="1" applyFill="1" applyAlignment="1">
      <alignment horizontal="center" vertical="center"/>
    </xf>
    <xf numFmtId="49" fontId="111" fillId="0" borderId="0" xfId="10" applyNumberFormat="1" applyFont="1" applyFill="1" applyAlignment="1">
      <alignment horizontal="center" vertical="center"/>
    </xf>
    <xf numFmtId="49" fontId="112" fillId="0" borderId="0" xfId="10" applyNumberFormat="1" applyFont="1" applyFill="1" applyAlignment="1">
      <alignment horizontal="center" vertical="center"/>
    </xf>
    <xf numFmtId="4" fontId="112" fillId="0" borderId="0" xfId="10" applyNumberFormat="1" applyFont="1" applyFill="1" applyAlignment="1">
      <alignment vertical="center"/>
    </xf>
    <xf numFmtId="0" fontId="112" fillId="0" borderId="0" xfId="10" applyFont="1" applyFill="1" applyAlignment="1">
      <alignment vertical="center"/>
    </xf>
    <xf numFmtId="0" fontId="3" fillId="0" borderId="0" xfId="1" applyFill="1"/>
    <xf numFmtId="49" fontId="81" fillId="4" borderId="76" xfId="2" applyNumberFormat="1" applyFont="1" applyFill="1" applyBorder="1" applyAlignment="1">
      <alignment horizontal="center" vertical="center"/>
    </xf>
    <xf numFmtId="49" fontId="81" fillId="4" borderId="77" xfId="2" applyNumberFormat="1" applyFont="1" applyFill="1" applyBorder="1" applyAlignment="1">
      <alignment horizontal="center" vertical="center"/>
    </xf>
    <xf numFmtId="49" fontId="82" fillId="4" borderId="77" xfId="2" applyNumberFormat="1" applyFont="1" applyFill="1" applyBorder="1" applyAlignment="1">
      <alignment horizontal="center" vertical="center"/>
    </xf>
    <xf numFmtId="49" fontId="83" fillId="4" borderId="136" xfId="9" applyNumberFormat="1" applyFont="1" applyFill="1" applyBorder="1" applyAlignment="1">
      <alignment vertical="center"/>
    </xf>
    <xf numFmtId="49" fontId="83" fillId="4" borderId="77" xfId="9" applyNumberFormat="1" applyFont="1" applyFill="1" applyBorder="1" applyAlignment="1">
      <alignment vertical="center"/>
    </xf>
    <xf numFmtId="49" fontId="86" fillId="4" borderId="77" xfId="10" applyNumberFormat="1" applyFont="1" applyFill="1" applyBorder="1" applyAlignment="1">
      <alignment horizontal="center" vertical="center"/>
    </xf>
    <xf numFmtId="4" fontId="86" fillId="4" borderId="77" xfId="10" applyNumberFormat="1" applyFont="1" applyFill="1" applyBorder="1" applyAlignment="1">
      <alignment vertical="center"/>
    </xf>
    <xf numFmtId="4" fontId="113" fillId="4" borderId="77" xfId="10" applyNumberFormat="1" applyFont="1" applyFill="1" applyBorder="1" applyAlignment="1">
      <alignment vertical="center"/>
    </xf>
    <xf numFmtId="4" fontId="114" fillId="14" borderId="125" xfId="10" applyNumberFormat="1" applyFont="1" applyFill="1" applyBorder="1" applyAlignment="1">
      <alignment vertical="center"/>
    </xf>
    <xf numFmtId="164" fontId="50" fillId="2" borderId="14" xfId="0" applyNumberFormat="1" applyFont="1" applyFill="1" applyBorder="1" applyAlignment="1">
      <alignment horizontal="center" vertical="center" wrapText="1"/>
    </xf>
    <xf numFmtId="0" fontId="103" fillId="4" borderId="80" xfId="2" applyFont="1" applyFill="1" applyBorder="1" applyAlignment="1">
      <alignment horizontal="right" vertical="center"/>
    </xf>
    <xf numFmtId="0" fontId="118" fillId="0" borderId="0" xfId="0" applyFont="1" applyFill="1" applyAlignment="1" applyProtection="1">
      <alignment vertical="center"/>
    </xf>
    <xf numFmtId="49" fontId="96" fillId="4" borderId="36" xfId="0" applyNumberFormat="1" applyFont="1" applyFill="1" applyBorder="1" applyAlignment="1">
      <alignment horizontal="center" vertical="center"/>
    </xf>
    <xf numFmtId="49" fontId="96" fillId="4" borderId="37" xfId="0" applyNumberFormat="1" applyFont="1" applyFill="1" applyBorder="1" applyAlignment="1">
      <alignment horizontal="center" vertical="center"/>
    </xf>
    <xf numFmtId="49" fontId="97" fillId="4" borderId="37" xfId="0" applyNumberFormat="1" applyFont="1" applyFill="1" applyBorder="1" applyAlignment="1">
      <alignment horizontal="center" vertical="center"/>
    </xf>
    <xf numFmtId="49" fontId="98" fillId="0" borderId="78" xfId="9" applyNumberFormat="1" applyFont="1" applyBorder="1"/>
    <xf numFmtId="0" fontId="85" fillId="0" borderId="78" xfId="0" applyFont="1" applyBorder="1" applyAlignment="1">
      <alignment horizontal="center" vertical="center"/>
    </xf>
    <xf numFmtId="49" fontId="98" fillId="0" borderId="78" xfId="10" applyNumberFormat="1" applyFont="1" applyBorder="1" applyAlignment="1">
      <alignment horizontal="center" vertical="center"/>
    </xf>
    <xf numFmtId="0" fontId="117" fillId="0" borderId="78" xfId="0" applyFont="1" applyBorder="1" applyAlignment="1">
      <alignment horizontal="center" vertical="center"/>
    </xf>
    <xf numFmtId="49" fontId="96" fillId="4" borderId="143" xfId="0" applyNumberFormat="1" applyFont="1" applyFill="1" applyBorder="1" applyAlignment="1">
      <alignment horizontal="center" vertical="center"/>
    </xf>
    <xf numFmtId="49" fontId="96" fillId="4" borderId="144" xfId="0" applyNumberFormat="1" applyFont="1" applyFill="1" applyBorder="1" applyAlignment="1">
      <alignment horizontal="center" vertical="center"/>
    </xf>
    <xf numFmtId="49" fontId="97" fillId="4" borderId="144" xfId="0" applyNumberFormat="1" applyFont="1" applyFill="1" applyBorder="1" applyAlignment="1">
      <alignment horizontal="center" vertical="center"/>
    </xf>
    <xf numFmtId="49" fontId="98" fillId="0" borderId="145" xfId="9" applyNumberFormat="1" applyFont="1" applyBorder="1"/>
    <xf numFmtId="0" fontId="85" fillId="0" borderId="145" xfId="0" applyFont="1" applyBorder="1" applyAlignment="1">
      <alignment horizontal="center" vertical="center"/>
    </xf>
    <xf numFmtId="49" fontId="98" fillId="0" borderId="145" xfId="10" applyNumberFormat="1" applyFont="1" applyBorder="1" applyAlignment="1">
      <alignment horizontal="center" vertical="center"/>
    </xf>
    <xf numFmtId="0" fontId="117" fillId="0" borderId="145" xfId="0" applyFont="1" applyBorder="1" applyAlignment="1">
      <alignment horizontal="center" vertical="center"/>
    </xf>
    <xf numFmtId="49" fontId="98" fillId="0" borderId="139" xfId="9" applyNumberFormat="1" applyFont="1" applyBorder="1"/>
    <xf numFmtId="0" fontId="85" fillId="0" borderId="139" xfId="0" applyFont="1" applyBorder="1" applyAlignment="1">
      <alignment horizontal="center" vertical="center"/>
    </xf>
    <xf numFmtId="49" fontId="98" fillId="0" borderId="139" xfId="10" applyNumberFormat="1" applyFont="1" applyBorder="1" applyAlignment="1">
      <alignment horizontal="center" vertical="center"/>
    </xf>
    <xf numFmtId="0" fontId="117" fillId="0" borderId="139" xfId="0" applyFont="1" applyBorder="1" applyAlignment="1">
      <alignment horizontal="center" vertical="center"/>
    </xf>
    <xf numFmtId="0" fontId="75" fillId="4" borderId="147" xfId="0" applyFont="1" applyFill="1" applyBorder="1" applyAlignment="1">
      <alignment horizontal="left" vertical="center" wrapText="1"/>
    </xf>
    <xf numFmtId="0" fontId="76" fillId="4" borderId="33" xfId="0" applyFont="1" applyFill="1" applyBorder="1" applyAlignment="1">
      <alignment horizontal="left" vertical="center" wrapText="1"/>
    </xf>
    <xf numFmtId="0" fontId="29" fillId="4" borderId="33" xfId="0" applyFont="1" applyFill="1" applyBorder="1" applyAlignment="1">
      <alignment vertical="center" wrapText="1"/>
    </xf>
    <xf numFmtId="164" fontId="51" fillId="4" borderId="90" xfId="0" applyNumberFormat="1" applyFont="1" applyFill="1" applyBorder="1" applyAlignment="1">
      <alignment vertical="center"/>
    </xf>
    <xf numFmtId="0" fontId="75" fillId="4" borderId="14" xfId="0" applyFont="1" applyFill="1" applyBorder="1" applyAlignment="1">
      <alignment horizontal="left" vertical="center" wrapText="1"/>
    </xf>
    <xf numFmtId="0" fontId="76" fillId="4" borderId="14" xfId="0" applyFont="1" applyFill="1" applyBorder="1" applyAlignment="1">
      <alignment horizontal="left" vertical="center" wrapText="1"/>
    </xf>
    <xf numFmtId="0" fontId="29" fillId="4" borderId="14" xfId="0" applyFont="1" applyFill="1" applyBorder="1" applyAlignment="1">
      <alignment vertical="center" wrapText="1"/>
    </xf>
    <xf numFmtId="0" fontId="5" fillId="3" borderId="14" xfId="2" applyFont="1" applyFill="1" applyBorder="1" applyAlignment="1">
      <alignment horizontal="left" vertical="center" wrapText="1"/>
    </xf>
    <xf numFmtId="164" fontId="7" fillId="4" borderId="14" xfId="0" applyNumberFormat="1" applyFont="1" applyFill="1" applyBorder="1" applyAlignment="1">
      <alignment vertical="center"/>
    </xf>
    <xf numFmtId="164" fontId="51" fillId="4" borderId="14" xfId="0" applyNumberFormat="1" applyFont="1" applyFill="1" applyBorder="1" applyAlignment="1">
      <alignment vertical="center"/>
    </xf>
    <xf numFmtId="164" fontId="63" fillId="4" borderId="14" xfId="0" applyNumberFormat="1" applyFont="1" applyFill="1" applyBorder="1" applyAlignment="1">
      <alignment vertical="center"/>
    </xf>
    <xf numFmtId="49" fontId="93" fillId="0" borderId="0" xfId="2" applyNumberFormat="1" applyFont="1" applyFill="1" applyBorder="1" applyAlignment="1">
      <alignment vertical="center"/>
    </xf>
    <xf numFmtId="49" fontId="95" fillId="0" borderId="0" xfId="2" applyNumberFormat="1" applyFont="1" applyAlignment="1">
      <alignment horizontal="center" vertical="center"/>
    </xf>
    <xf numFmtId="49" fontId="121" fillId="0" borderId="0" xfId="10" applyNumberFormat="1" applyFont="1" applyAlignment="1">
      <alignment horizontal="center" vertical="center"/>
    </xf>
    <xf numFmtId="4" fontId="121" fillId="0" borderId="0" xfId="10" applyNumberFormat="1" applyFont="1" applyAlignment="1">
      <alignment vertical="center"/>
    </xf>
    <xf numFmtId="0" fontId="121" fillId="0" borderId="0" xfId="10" applyFont="1" applyAlignment="1">
      <alignment vertical="center"/>
    </xf>
    <xf numFmtId="49" fontId="122" fillId="14" borderId="140" xfId="2" applyNumberFormat="1" applyFont="1" applyFill="1" applyBorder="1" applyAlignment="1">
      <alignment horizontal="center" vertical="center"/>
    </xf>
    <xf numFmtId="49" fontId="122" fillId="14" borderId="141" xfId="2" applyNumberFormat="1" applyFont="1" applyFill="1" applyBorder="1" applyAlignment="1">
      <alignment horizontal="center" vertical="center"/>
    </xf>
    <xf numFmtId="49" fontId="123" fillId="14" borderId="141" xfId="2" applyNumberFormat="1" applyFont="1" applyFill="1" applyBorder="1" applyAlignment="1">
      <alignment horizontal="center" vertical="center"/>
    </xf>
    <xf numFmtId="49" fontId="124" fillId="14" borderId="141" xfId="10" applyNumberFormat="1" applyFont="1" applyFill="1" applyBorder="1" applyAlignment="1">
      <alignment horizontal="center" vertical="center"/>
    </xf>
    <xf numFmtId="4" fontId="124" fillId="14" borderId="141" xfId="10" applyNumberFormat="1" applyFont="1" applyFill="1" applyBorder="1" applyAlignment="1">
      <alignment horizontal="center" vertical="center"/>
    </xf>
    <xf numFmtId="0" fontId="124" fillId="14" borderId="142" xfId="10" applyFont="1" applyFill="1" applyBorder="1" applyAlignment="1">
      <alignment vertical="center"/>
    </xf>
    <xf numFmtId="49" fontId="91" fillId="0" borderId="145" xfId="2" applyNumberFormat="1" applyFont="1" applyBorder="1" applyAlignment="1">
      <alignment horizontal="center" vertical="center"/>
    </xf>
    <xf numFmtId="4" fontId="91" fillId="4" borderId="145" xfId="10" applyNumberFormat="1" applyFont="1" applyFill="1" applyBorder="1" applyAlignment="1">
      <alignment vertical="center"/>
    </xf>
    <xf numFmtId="49" fontId="125" fillId="0" borderId="142" xfId="9" applyNumberFormat="1" applyFont="1" applyBorder="1"/>
    <xf numFmtId="49" fontId="91" fillId="0" borderId="139" xfId="2" applyNumberFormat="1" applyFont="1" applyBorder="1" applyAlignment="1">
      <alignment horizontal="center" vertical="center"/>
    </xf>
    <xf numFmtId="4" fontId="91" fillId="4" borderId="139" xfId="10" applyNumberFormat="1" applyFont="1" applyFill="1" applyBorder="1" applyAlignment="1">
      <alignment vertical="center"/>
    </xf>
    <xf numFmtId="49" fontId="125" fillId="0" borderId="146" xfId="9" applyNumberFormat="1" applyFont="1" applyBorder="1"/>
    <xf numFmtId="49" fontId="91" fillId="0" borderId="78" xfId="2" applyNumberFormat="1" applyFont="1" applyBorder="1" applyAlignment="1">
      <alignment horizontal="center" vertical="center"/>
    </xf>
    <xf numFmtId="4" fontId="91" fillId="4" borderId="78" xfId="10" applyNumberFormat="1" applyFont="1" applyFill="1" applyBorder="1" applyAlignment="1">
      <alignment vertical="center"/>
    </xf>
    <xf numFmtId="49" fontId="98" fillId="0" borderId="79" xfId="9" applyNumberFormat="1" applyFont="1" applyBorder="1"/>
    <xf numFmtId="4" fontId="126" fillId="14" borderId="125" xfId="10" applyNumberFormat="1" applyFont="1" applyFill="1" applyBorder="1" applyAlignment="1">
      <alignment vertical="center"/>
    </xf>
    <xf numFmtId="0" fontId="127" fillId="14" borderId="126" xfId="1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</xf>
    <xf numFmtId="165" fontId="123" fillId="0" borderId="0" xfId="0" applyNumberFormat="1" applyFont="1" applyFill="1" applyAlignment="1" applyProtection="1">
      <alignment vertical="center"/>
    </xf>
    <xf numFmtId="0" fontId="1" fillId="0" borderId="0" xfId="0" applyFont="1"/>
    <xf numFmtId="49" fontId="123" fillId="15" borderId="0" xfId="2" applyNumberFormat="1" applyFont="1" applyFill="1" applyBorder="1" applyAlignment="1">
      <alignment horizontal="left" vertical="center"/>
    </xf>
    <xf numFmtId="4" fontId="126" fillId="15" borderId="0" xfId="10" applyNumberFormat="1" applyFont="1" applyFill="1" applyBorder="1" applyAlignment="1">
      <alignment vertical="center"/>
    </xf>
    <xf numFmtId="0" fontId="126" fillId="15" borderId="0" xfId="10" applyFont="1" applyFill="1" applyBorder="1" applyAlignment="1">
      <alignment vertical="center"/>
    </xf>
    <xf numFmtId="49" fontId="122" fillId="14" borderId="124" xfId="2" applyNumberFormat="1" applyFont="1" applyFill="1" applyBorder="1" applyAlignment="1">
      <alignment horizontal="center" vertical="center"/>
    </xf>
    <xf numFmtId="49" fontId="122" fillId="14" borderId="125" xfId="2" applyNumberFormat="1" applyFont="1" applyFill="1" applyBorder="1" applyAlignment="1">
      <alignment horizontal="center" vertical="center"/>
    </xf>
    <xf numFmtId="49" fontId="123" fillId="14" borderId="125" xfId="2" applyNumberFormat="1" applyFont="1" applyFill="1" applyBorder="1" applyAlignment="1">
      <alignment horizontal="center" vertical="center"/>
    </xf>
    <xf numFmtId="49" fontId="124" fillId="14" borderId="125" xfId="10" applyNumberFormat="1" applyFont="1" applyFill="1" applyBorder="1" applyAlignment="1">
      <alignment horizontal="center" vertical="center"/>
    </xf>
    <xf numFmtId="4" fontId="124" fillId="14" borderId="125" xfId="10" applyNumberFormat="1" applyFont="1" applyFill="1" applyBorder="1" applyAlignment="1">
      <alignment horizontal="center" vertical="center"/>
    </xf>
    <xf numFmtId="0" fontId="124" fillId="14" borderId="126" xfId="10" applyFont="1" applyFill="1" applyBorder="1" applyAlignment="1">
      <alignment vertical="center"/>
    </xf>
    <xf numFmtId="4" fontId="128" fillId="14" borderId="125" xfId="10" applyNumberFormat="1" applyFont="1" applyFill="1" applyBorder="1" applyAlignment="1">
      <alignment vertical="center"/>
    </xf>
    <xf numFmtId="0" fontId="126" fillId="14" borderId="126" xfId="10" applyFont="1" applyFill="1" applyBorder="1" applyAlignment="1">
      <alignment vertical="center"/>
    </xf>
    <xf numFmtId="49" fontId="122" fillId="14" borderId="150" xfId="2" applyNumberFormat="1" applyFont="1" applyFill="1" applyBorder="1" applyAlignment="1">
      <alignment horizontal="center" vertical="center"/>
    </xf>
    <xf numFmtId="49" fontId="96" fillId="4" borderId="71" xfId="2" applyNumberFormat="1" applyFont="1" applyFill="1" applyBorder="1" applyAlignment="1">
      <alignment horizontal="center" vertical="center"/>
    </xf>
    <xf numFmtId="49" fontId="96" fillId="4" borderId="72" xfId="2" applyNumberFormat="1" applyFont="1" applyFill="1" applyBorder="1" applyAlignment="1">
      <alignment horizontal="center" vertical="center"/>
    </xf>
    <xf numFmtId="49" fontId="96" fillId="0" borderId="71" xfId="2" applyNumberFormat="1" applyFont="1" applyFill="1" applyBorder="1" applyAlignment="1">
      <alignment horizontal="center" vertical="center"/>
    </xf>
    <xf numFmtId="49" fontId="96" fillId="0" borderId="72" xfId="2" applyNumberFormat="1" applyFont="1" applyBorder="1" applyAlignment="1">
      <alignment horizontal="center" vertical="center"/>
    </xf>
    <xf numFmtId="49" fontId="96" fillId="0" borderId="73" xfId="2" applyNumberFormat="1" applyFont="1" applyFill="1" applyBorder="1" applyAlignment="1">
      <alignment horizontal="center" vertical="center"/>
    </xf>
    <xf numFmtId="49" fontId="96" fillId="0" borderId="74" xfId="2" applyNumberFormat="1" applyFont="1" applyBorder="1" applyAlignment="1">
      <alignment horizontal="center" vertical="center"/>
    </xf>
    <xf numFmtId="49" fontId="96" fillId="4" borderId="76" xfId="2" applyNumberFormat="1" applyFont="1" applyFill="1" applyBorder="1" applyAlignment="1">
      <alignment horizontal="center" vertical="center"/>
    </xf>
    <xf numFmtId="49" fontId="96" fillId="4" borderId="77" xfId="2" applyNumberFormat="1" applyFont="1" applyFill="1" applyBorder="1" applyAlignment="1">
      <alignment horizontal="center" vertical="center"/>
    </xf>
    <xf numFmtId="49" fontId="130" fillId="13" borderId="153" xfId="0" applyNumberFormat="1" applyFont="1" applyFill="1" applyBorder="1" applyAlignment="1">
      <alignment vertical="center" wrapText="1"/>
    </xf>
    <xf numFmtId="4" fontId="130" fillId="13" borderId="152" xfId="0" applyNumberFormat="1" applyFont="1" applyFill="1" applyBorder="1" applyAlignment="1">
      <alignment vertical="center" wrapText="1"/>
    </xf>
    <xf numFmtId="0" fontId="84" fillId="0" borderId="0" xfId="1" applyFont="1" applyFill="1"/>
    <xf numFmtId="49" fontId="129" fillId="0" borderId="72" xfId="0" applyNumberFormat="1" applyFont="1" applyBorder="1" applyAlignment="1">
      <alignment horizontal="left" vertical="center" wrapText="1"/>
    </xf>
    <xf numFmtId="49" fontId="130" fillId="0" borderId="72" xfId="0" applyNumberFormat="1" applyFont="1" applyBorder="1" applyAlignment="1">
      <alignment horizontal="left" vertical="center" wrapText="1"/>
    </xf>
    <xf numFmtId="49" fontId="129" fillId="0" borderId="72" xfId="0" applyNumberFormat="1" applyFont="1" applyBorder="1" applyAlignment="1">
      <alignment horizontal="center" vertical="center" wrapText="1"/>
    </xf>
    <xf numFmtId="4" fontId="129" fillId="0" borderId="72" xfId="0" applyNumberFormat="1" applyFont="1" applyBorder="1" applyAlignment="1">
      <alignment horizontal="right" vertical="center" wrapText="1"/>
    </xf>
    <xf numFmtId="49" fontId="129" fillId="0" borderId="69" xfId="0" applyNumberFormat="1" applyFont="1" applyBorder="1" applyAlignment="1">
      <alignment horizontal="left" vertical="center" wrapText="1"/>
    </xf>
    <xf numFmtId="0" fontId="96" fillId="0" borderId="72" xfId="10" applyFont="1" applyBorder="1"/>
    <xf numFmtId="49" fontId="131" fillId="0" borderId="72" xfId="0" applyNumberFormat="1" applyFont="1" applyBorder="1" applyAlignment="1">
      <alignment horizontal="left" vertical="center" wrapText="1"/>
    </xf>
    <xf numFmtId="49" fontId="94" fillId="0" borderId="72" xfId="0" applyNumberFormat="1" applyFont="1" applyBorder="1" applyAlignment="1">
      <alignment horizontal="left" vertical="center" wrapText="1"/>
    </xf>
    <xf numFmtId="4" fontId="131" fillId="0" borderId="72" xfId="0" applyNumberFormat="1" applyFont="1" applyBorder="1" applyAlignment="1">
      <alignment horizontal="right" vertical="center" wrapText="1"/>
    </xf>
    <xf numFmtId="0" fontId="96" fillId="0" borderId="74" xfId="10" applyFont="1" applyBorder="1"/>
    <xf numFmtId="49" fontId="129" fillId="0" borderId="74" xfId="0" applyNumberFormat="1" applyFont="1" applyBorder="1" applyAlignment="1">
      <alignment horizontal="left" vertical="center" wrapText="1"/>
    </xf>
    <xf numFmtId="49" fontId="130" fillId="0" borderId="74" xfId="0" applyNumberFormat="1" applyFont="1" applyBorder="1" applyAlignment="1">
      <alignment horizontal="left" vertical="center" wrapText="1"/>
    </xf>
    <xf numFmtId="49" fontId="129" fillId="0" borderId="74" xfId="0" applyNumberFormat="1" applyFont="1" applyBorder="1" applyAlignment="1">
      <alignment horizontal="center" vertical="center" wrapText="1"/>
    </xf>
    <xf numFmtId="4" fontId="129" fillId="0" borderId="74" xfId="0" applyNumberFormat="1" applyFont="1" applyBorder="1" applyAlignment="1">
      <alignment horizontal="right" vertical="center" wrapText="1"/>
    </xf>
    <xf numFmtId="49" fontId="129" fillId="0" borderId="75" xfId="0" applyNumberFormat="1" applyFont="1" applyBorder="1" applyAlignment="1">
      <alignment horizontal="left" vertical="center" wrapText="1"/>
    </xf>
    <xf numFmtId="49" fontId="91" fillId="0" borderId="79" xfId="9" applyNumberFormat="1" applyFont="1" applyBorder="1"/>
    <xf numFmtId="49" fontId="91" fillId="4" borderId="77" xfId="10" applyNumberFormat="1" applyFont="1" applyFill="1" applyBorder="1" applyAlignment="1">
      <alignment horizontal="center" vertical="center"/>
    </xf>
    <xf numFmtId="4" fontId="119" fillId="4" borderId="77" xfId="10" applyNumberFormat="1" applyFont="1" applyFill="1" applyBorder="1" applyAlignment="1">
      <alignment vertical="center"/>
    </xf>
    <xf numFmtId="49" fontId="97" fillId="4" borderId="77" xfId="2" applyNumberFormat="1" applyFont="1" applyFill="1" applyBorder="1" applyAlignment="1">
      <alignment horizontal="center" vertical="center"/>
    </xf>
    <xf numFmtId="49" fontId="91" fillId="4" borderId="72" xfId="9" applyNumberFormat="1" applyFont="1" applyFill="1" applyBorder="1" applyAlignment="1">
      <alignment vertical="center"/>
    </xf>
    <xf numFmtId="49" fontId="91" fillId="4" borderId="77" xfId="9" applyNumberFormat="1" applyFont="1" applyFill="1" applyBorder="1" applyAlignment="1">
      <alignment vertical="center"/>
    </xf>
    <xf numFmtId="49" fontId="91" fillId="4" borderId="136" xfId="9" applyNumberFormat="1" applyFont="1" applyFill="1" applyBorder="1" applyAlignment="1">
      <alignment vertical="center"/>
    </xf>
    <xf numFmtId="49" fontId="96" fillId="17" borderId="76" xfId="2" applyNumberFormat="1" applyFont="1" applyFill="1" applyBorder="1" applyAlignment="1">
      <alignment horizontal="center" vertical="center"/>
    </xf>
    <xf numFmtId="49" fontId="96" fillId="17" borderId="77" xfId="2" applyNumberFormat="1" applyFont="1" applyFill="1" applyBorder="1" applyAlignment="1">
      <alignment horizontal="center" vertical="center"/>
    </xf>
    <xf numFmtId="49" fontId="97" fillId="17" borderId="77" xfId="2" applyNumberFormat="1" applyFont="1" applyFill="1" applyBorder="1" applyAlignment="1">
      <alignment horizontal="center" vertical="center"/>
    </xf>
    <xf numFmtId="49" fontId="91" fillId="17" borderId="72" xfId="9" applyNumberFormat="1" applyFont="1" applyFill="1" applyBorder="1" applyAlignment="1">
      <alignment vertical="center"/>
    </xf>
    <xf numFmtId="49" fontId="91" fillId="17" borderId="77" xfId="9" applyNumberFormat="1" applyFont="1" applyFill="1" applyBorder="1" applyAlignment="1">
      <alignment vertical="center"/>
    </xf>
    <xf numFmtId="49" fontId="91" fillId="17" borderId="77" xfId="10" applyNumberFormat="1" applyFont="1" applyFill="1" applyBorder="1" applyAlignment="1">
      <alignment horizontal="center" vertical="center"/>
    </xf>
    <xf numFmtId="4" fontId="119" fillId="17" borderId="77" xfId="10" applyNumberFormat="1" applyFont="1" applyFill="1" applyBorder="1" applyAlignment="1">
      <alignment vertical="center"/>
    </xf>
    <xf numFmtId="49" fontId="91" fillId="17" borderId="79" xfId="9" applyNumberFormat="1" applyFont="1" applyFill="1" applyBorder="1"/>
    <xf numFmtId="0" fontId="52" fillId="0" borderId="0" xfId="3" applyFont="1" applyAlignment="1">
      <alignment horizontal="left" vertical="center" wrapText="1"/>
    </xf>
    <xf numFmtId="2" fontId="49" fillId="2" borderId="28" xfId="0" applyNumberFormat="1" applyFont="1" applyFill="1" applyBorder="1" applyAlignment="1">
      <alignment horizontal="left" vertical="center" wrapText="1"/>
    </xf>
    <xf numFmtId="164" fontId="7" fillId="12" borderId="123" xfId="1" applyNumberFormat="1" applyFont="1" applyFill="1" applyBorder="1" applyAlignment="1">
      <alignment vertical="center"/>
    </xf>
    <xf numFmtId="164" fontId="105" fillId="10" borderId="105" xfId="0" applyNumberFormat="1" applyFont="1" applyFill="1" applyBorder="1" applyAlignment="1">
      <alignment vertical="center" wrapText="1"/>
    </xf>
    <xf numFmtId="164" fontId="105" fillId="4" borderId="107" xfId="0" applyNumberFormat="1" applyFont="1" applyFill="1" applyBorder="1" applyAlignment="1">
      <alignment vertical="center" wrapText="1"/>
    </xf>
    <xf numFmtId="164" fontId="105" fillId="4" borderId="96" xfId="0" applyNumberFormat="1" applyFont="1" applyFill="1" applyBorder="1" applyAlignment="1">
      <alignment vertical="center" wrapText="1"/>
    </xf>
    <xf numFmtId="164" fontId="134" fillId="0" borderId="0" xfId="0" applyNumberFormat="1" applyFont="1"/>
    <xf numFmtId="0" fontId="18" fillId="5" borderId="14" xfId="0" applyFont="1" applyFill="1" applyBorder="1" applyAlignment="1" applyProtection="1">
      <alignment horizontal="justify" vertical="center"/>
    </xf>
    <xf numFmtId="0" fontId="15" fillId="0" borderId="0" xfId="0" applyFont="1" applyFill="1" applyAlignment="1" applyProtection="1">
      <alignment horizontal="justify" vertical="center"/>
    </xf>
    <xf numFmtId="0" fontId="100" fillId="0" borderId="0" xfId="2" applyFont="1" applyBorder="1" applyAlignment="1">
      <alignment horizontal="justify" vertical="center"/>
    </xf>
    <xf numFmtId="0" fontId="99" fillId="4" borderId="0" xfId="2" applyFont="1" applyFill="1" applyBorder="1" applyAlignment="1">
      <alignment horizontal="justify" vertical="center"/>
    </xf>
    <xf numFmtId="0" fontId="18" fillId="0" borderId="14" xfId="0" applyFont="1" applyFill="1" applyBorder="1" applyAlignment="1" applyProtection="1">
      <alignment horizontal="justify" vertical="center"/>
    </xf>
    <xf numFmtId="0" fontId="18" fillId="0" borderId="0" xfId="0" applyFont="1" applyFill="1" applyAlignment="1" applyProtection="1">
      <alignment horizontal="justify"/>
    </xf>
    <xf numFmtId="0" fontId="26" fillId="6" borderId="15" xfId="0" applyFont="1" applyFill="1" applyBorder="1" applyAlignment="1" applyProtection="1">
      <alignment horizontal="left" vertical="center" wrapText="1"/>
    </xf>
    <xf numFmtId="0" fontId="26" fillId="5" borderId="22" xfId="0" applyFont="1" applyFill="1" applyBorder="1" applyAlignment="1" applyProtection="1">
      <alignment horizontal="left" vertical="center"/>
    </xf>
    <xf numFmtId="0" fontId="26" fillId="5" borderId="23" xfId="0" applyFont="1" applyFill="1" applyBorder="1" applyAlignment="1" applyProtection="1">
      <alignment horizontal="left" vertical="center"/>
    </xf>
    <xf numFmtId="0" fontId="27" fillId="0" borderId="14" xfId="0" applyFont="1" applyFill="1" applyBorder="1" applyAlignment="1" applyProtection="1">
      <alignment horizontal="left" vertical="center"/>
    </xf>
    <xf numFmtId="0" fontId="27" fillId="0" borderId="89" xfId="0" applyFont="1" applyFill="1" applyBorder="1" applyAlignment="1" applyProtection="1">
      <alignment horizontal="left" vertical="center"/>
    </xf>
    <xf numFmtId="0" fontId="21" fillId="6" borderId="15" xfId="0" applyFont="1" applyFill="1" applyBorder="1" applyAlignment="1" applyProtection="1">
      <alignment horizontal="left" vertical="center" wrapText="1"/>
    </xf>
    <xf numFmtId="0" fontId="26" fillId="5" borderId="17" xfId="0" applyFont="1" applyFill="1" applyBorder="1" applyAlignment="1" applyProtection="1">
      <alignment horizontal="left" vertical="center" wrapText="1"/>
    </xf>
    <xf numFmtId="0" fontId="26" fillId="5" borderId="18" xfId="0" applyFont="1" applyFill="1" applyBorder="1" applyAlignment="1" applyProtection="1">
      <alignment horizontal="left" vertical="center" wrapText="1"/>
    </xf>
    <xf numFmtId="0" fontId="26" fillId="6" borderId="15" xfId="0" applyFont="1" applyFill="1" applyBorder="1" applyAlignment="1" applyProtection="1">
      <alignment horizontal="left" vertical="center"/>
    </xf>
    <xf numFmtId="0" fontId="52" fillId="0" borderId="0" xfId="3" applyFont="1" applyAlignment="1">
      <alignment horizontal="left" vertical="center" wrapText="1"/>
    </xf>
    <xf numFmtId="0" fontId="5" fillId="4" borderId="5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3" borderId="52" xfId="2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left" vertical="center" wrapText="1"/>
    </xf>
    <xf numFmtId="0" fontId="5" fillId="3" borderId="55" xfId="2" applyFont="1" applyFill="1" applyBorder="1" applyAlignment="1">
      <alignment horizontal="left" vertical="center" wrapText="1"/>
    </xf>
    <xf numFmtId="0" fontId="5" fillId="4" borderId="55" xfId="0" applyFont="1" applyFill="1" applyBorder="1" applyAlignment="1">
      <alignment horizontal="left" vertical="center" wrapText="1"/>
    </xf>
    <xf numFmtId="0" fontId="5" fillId="4" borderId="65" xfId="0" applyFont="1" applyFill="1" applyBorder="1" applyAlignment="1">
      <alignment horizontal="left" vertical="center" wrapText="1"/>
    </xf>
    <xf numFmtId="0" fontId="5" fillId="4" borderId="66" xfId="0" applyFont="1" applyFill="1" applyBorder="1" applyAlignment="1">
      <alignment horizontal="left" vertical="center" wrapText="1"/>
    </xf>
    <xf numFmtId="2" fontId="51" fillId="0" borderId="5" xfId="0" applyNumberFormat="1" applyFont="1" applyBorder="1" applyAlignment="1">
      <alignment horizontal="left" vertical="center"/>
    </xf>
    <xf numFmtId="49" fontId="56" fillId="6" borderId="53" xfId="3" applyNumberFormat="1" applyFont="1" applyFill="1" applyBorder="1" applyAlignment="1">
      <alignment horizontal="left" vertical="center" wrapText="1"/>
    </xf>
    <xf numFmtId="49" fontId="56" fillId="6" borderId="49" xfId="3" applyNumberFormat="1" applyFont="1" applyFill="1" applyBorder="1" applyAlignment="1">
      <alignment horizontal="left" vertical="center" wrapText="1"/>
    </xf>
    <xf numFmtId="0" fontId="42" fillId="10" borderId="42" xfId="0" applyFont="1" applyFill="1" applyBorder="1" applyAlignment="1">
      <alignment horizontal="left" vertical="center" wrapText="1"/>
    </xf>
    <xf numFmtId="0" fontId="42" fillId="10" borderId="1" xfId="0" applyFont="1" applyFill="1" applyBorder="1" applyAlignment="1">
      <alignment horizontal="left" vertical="center" wrapText="1"/>
    </xf>
    <xf numFmtId="0" fontId="42" fillId="10" borderId="4" xfId="0" applyFont="1" applyFill="1" applyBorder="1" applyAlignment="1">
      <alignment horizontal="left" vertical="center" wrapText="1"/>
    </xf>
    <xf numFmtId="164" fontId="52" fillId="8" borderId="15" xfId="3" applyNumberFormat="1" applyFont="1" applyFill="1" applyBorder="1" applyAlignment="1">
      <alignment horizontal="right" vertical="center" wrapText="1"/>
    </xf>
    <xf numFmtId="164" fontId="52" fillId="8" borderId="44" xfId="3" applyNumberFormat="1" applyFont="1" applyFill="1" applyBorder="1" applyAlignment="1">
      <alignment horizontal="right" vertical="center" wrapText="1"/>
    </xf>
    <xf numFmtId="2" fontId="49" fillId="2" borderId="28" xfId="0" applyNumberFormat="1" applyFont="1" applyFill="1" applyBorder="1" applyAlignment="1">
      <alignment horizontal="left" vertical="center" wrapText="1"/>
    </xf>
    <xf numFmtId="2" fontId="49" fillId="2" borderId="29" xfId="0" applyNumberFormat="1" applyFont="1" applyFill="1" applyBorder="1" applyAlignment="1">
      <alignment horizontal="left" vertical="center" wrapText="1"/>
    </xf>
    <xf numFmtId="2" fontId="49" fillId="2" borderId="44" xfId="0" applyNumberFormat="1" applyFont="1" applyFill="1" applyBorder="1" applyAlignment="1">
      <alignment horizontal="left" vertical="center" wrapText="1"/>
    </xf>
    <xf numFmtId="0" fontId="5" fillId="4" borderId="58" xfId="0" applyFont="1" applyFill="1" applyBorder="1" applyAlignment="1">
      <alignment horizontal="left" vertical="center" wrapText="1"/>
    </xf>
    <xf numFmtId="0" fontId="5" fillId="4" borderId="59" xfId="0" applyFont="1" applyFill="1" applyBorder="1" applyAlignment="1">
      <alignment horizontal="left" vertical="center" wrapText="1"/>
    </xf>
    <xf numFmtId="2" fontId="49" fillId="2" borderId="28" xfId="0" applyNumberFormat="1" applyFont="1" applyFill="1" applyBorder="1" applyAlignment="1">
      <alignment horizontal="left" vertical="top" wrapText="1"/>
    </xf>
    <xf numFmtId="2" fontId="49" fillId="2" borderId="29" xfId="0" applyNumberFormat="1" applyFont="1" applyFill="1" applyBorder="1" applyAlignment="1">
      <alignment horizontal="left" vertical="top" wrapText="1"/>
    </xf>
    <xf numFmtId="2" fontId="60" fillId="4" borderId="19" xfId="0" applyNumberFormat="1" applyFont="1" applyFill="1" applyBorder="1" applyAlignment="1">
      <alignment horizontal="left" vertical="center"/>
    </xf>
    <xf numFmtId="2" fontId="60" fillId="4" borderId="51" xfId="0" applyNumberFormat="1" applyFont="1" applyFill="1" applyBorder="1" applyAlignment="1">
      <alignment horizontal="left" vertical="center"/>
    </xf>
    <xf numFmtId="0" fontId="42" fillId="4" borderId="67" xfId="0" applyFont="1" applyFill="1" applyBorder="1" applyAlignment="1">
      <alignment horizontal="left" vertical="center" wrapText="1"/>
    </xf>
    <xf numFmtId="0" fontId="42" fillId="4" borderId="5" xfId="0" applyFont="1" applyFill="1" applyBorder="1" applyAlignment="1">
      <alignment horizontal="left" vertical="center" wrapText="1"/>
    </xf>
    <xf numFmtId="0" fontId="56" fillId="0" borderId="14" xfId="3" applyFont="1" applyBorder="1" applyAlignment="1">
      <alignment horizontal="center" vertical="center"/>
    </xf>
    <xf numFmtId="49" fontId="79" fillId="14" borderId="124" xfId="2" applyNumberFormat="1" applyFont="1" applyFill="1" applyBorder="1" applyAlignment="1">
      <alignment horizontal="left" vertical="center"/>
    </xf>
    <xf numFmtId="49" fontId="123" fillId="14" borderId="124" xfId="2" applyNumberFormat="1" applyFont="1" applyFill="1" applyBorder="1" applyAlignment="1">
      <alignment horizontal="left" vertical="center"/>
    </xf>
    <xf numFmtId="49" fontId="132" fillId="13" borderId="137" xfId="0" applyNumberFormat="1" applyFont="1" applyFill="1" applyBorder="1" applyAlignment="1">
      <alignment horizontal="left" vertical="center" wrapText="1"/>
    </xf>
    <xf numFmtId="49" fontId="132" fillId="13" borderId="138" xfId="0" applyNumberFormat="1" applyFont="1" applyFill="1" applyBorder="1" applyAlignment="1">
      <alignment horizontal="left" vertical="center" wrapText="1"/>
    </xf>
    <xf numFmtId="49" fontId="132" fillId="13" borderId="151" xfId="0" applyNumberFormat="1" applyFont="1" applyFill="1" applyBorder="1" applyAlignment="1">
      <alignment horizontal="left" vertical="center" wrapText="1"/>
    </xf>
    <xf numFmtId="164" fontId="52" fillId="18" borderId="0" xfId="3" applyNumberFormat="1" applyFont="1" applyFill="1" applyBorder="1" applyAlignment="1">
      <alignment horizontal="right" vertical="center" wrapText="1"/>
    </xf>
    <xf numFmtId="2" fontId="49" fillId="2" borderId="113" xfId="0" applyNumberFormat="1" applyFont="1" applyFill="1" applyBorder="1" applyAlignment="1">
      <alignment horizontal="left" vertical="center" wrapText="1"/>
    </xf>
    <xf numFmtId="2" fontId="49" fillId="2" borderId="112" xfId="0" applyNumberFormat="1" applyFont="1" applyFill="1" applyBorder="1" applyAlignment="1">
      <alignment horizontal="left" vertical="center" wrapText="1"/>
    </xf>
    <xf numFmtId="2" fontId="49" fillId="2" borderId="49" xfId="0" applyNumberFormat="1" applyFont="1" applyFill="1" applyBorder="1" applyAlignment="1">
      <alignment horizontal="left" vertical="center" wrapText="1"/>
    </xf>
    <xf numFmtId="0" fontId="42" fillId="10" borderId="87" xfId="0" applyFont="1" applyFill="1" applyBorder="1" applyAlignment="1">
      <alignment horizontal="left" vertical="center" wrapText="1"/>
    </xf>
    <xf numFmtId="0" fontId="42" fillId="10" borderId="85" xfId="0" applyFont="1" applyFill="1" applyBorder="1" applyAlignment="1">
      <alignment horizontal="left" vertical="center" wrapText="1"/>
    </xf>
    <xf numFmtId="49" fontId="27" fillId="11" borderId="118" xfId="3" applyNumberFormat="1" applyFont="1" applyFill="1" applyBorder="1" applyAlignment="1">
      <alignment horizontal="left" vertical="center" wrapText="1"/>
    </xf>
    <xf numFmtId="49" fontId="27" fillId="11" borderId="119" xfId="3" applyNumberFormat="1" applyFont="1" applyFill="1" applyBorder="1" applyAlignment="1">
      <alignment horizontal="left" vertical="center" wrapText="1"/>
    </xf>
    <xf numFmtId="49" fontId="27" fillId="11" borderId="52" xfId="3" applyNumberFormat="1" applyFont="1" applyFill="1" applyBorder="1" applyAlignment="1">
      <alignment horizontal="left" vertical="center" wrapText="1"/>
    </xf>
    <xf numFmtId="49" fontId="27" fillId="11" borderId="117" xfId="3" applyNumberFormat="1" applyFont="1" applyFill="1" applyBorder="1" applyAlignment="1">
      <alignment horizontal="left" vertical="center" wrapText="1"/>
    </xf>
    <xf numFmtId="49" fontId="28" fillId="7" borderId="120" xfId="3" applyNumberFormat="1" applyFont="1" applyFill="1" applyBorder="1" applyAlignment="1">
      <alignment horizontal="left" vertical="center" wrapText="1"/>
    </xf>
    <xf numFmtId="49" fontId="28" fillId="7" borderId="121" xfId="3" applyNumberFormat="1" applyFont="1" applyFill="1" applyBorder="1" applyAlignment="1">
      <alignment horizontal="left" vertical="center" wrapText="1"/>
    </xf>
    <xf numFmtId="0" fontId="55" fillId="9" borderId="84" xfId="1" applyFont="1" applyFill="1" applyBorder="1" applyAlignment="1">
      <alignment horizontal="left" vertical="center"/>
    </xf>
    <xf numFmtId="0" fontId="55" fillId="9" borderId="87" xfId="1" applyFont="1" applyFill="1" applyBorder="1" applyAlignment="1">
      <alignment horizontal="left" vertical="center"/>
    </xf>
    <xf numFmtId="0" fontId="55" fillId="9" borderId="116" xfId="1" applyFont="1" applyFill="1" applyBorder="1" applyAlignment="1">
      <alignment horizontal="left" vertical="center"/>
    </xf>
    <xf numFmtId="2" fontId="60" fillId="4" borderId="127" xfId="0" applyNumberFormat="1" applyFont="1" applyFill="1" applyBorder="1" applyAlignment="1">
      <alignment horizontal="left" vertical="center"/>
    </xf>
    <xf numFmtId="2" fontId="60" fillId="4" borderId="128" xfId="0" applyNumberFormat="1" applyFont="1" applyFill="1" applyBorder="1" applyAlignment="1">
      <alignment horizontal="left" vertical="center"/>
    </xf>
    <xf numFmtId="0" fontId="5" fillId="3" borderId="120" xfId="2" applyFont="1" applyFill="1" applyBorder="1" applyAlignment="1">
      <alignment horizontal="left" vertical="center" wrapText="1"/>
    </xf>
    <xf numFmtId="0" fontId="5" fillId="3" borderId="148" xfId="2" applyFont="1" applyFill="1" applyBorder="1" applyAlignment="1">
      <alignment horizontal="left" vertical="center" wrapText="1"/>
    </xf>
    <xf numFmtId="0" fontId="5" fillId="3" borderId="149" xfId="2" applyFont="1" applyFill="1" applyBorder="1" applyAlignment="1">
      <alignment horizontal="left" vertical="center" wrapText="1"/>
    </xf>
  </cellXfs>
  <cellStyles count="11">
    <cellStyle name="Excel Built-in Normal" xfId="1"/>
    <cellStyle name="Excel Built-in Normal 1" xfId="2"/>
    <cellStyle name="Excel Built-in Normal 2" xfId="8"/>
    <cellStyle name="Excel Built-in Normal 3" xfId="10"/>
    <cellStyle name="Header" xfId="5"/>
    <cellStyle name="Normální" xfId="0" builtinId="0"/>
    <cellStyle name="Normální 2" xfId="4"/>
    <cellStyle name="Normální 3" xfId="3"/>
    <cellStyle name="Normální 4" xfId="6"/>
    <cellStyle name="Normální 4 2" xfId="9"/>
    <cellStyle name="Normální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activeCell="C69" sqref="C69"/>
    </sheetView>
  </sheetViews>
  <sheetFormatPr defaultRowHeight="14.4" x14ac:dyDescent="0.3"/>
  <cols>
    <col min="1" max="1" width="7.6640625" style="3" customWidth="1"/>
    <col min="2" max="2" width="33.6640625" style="3" customWidth="1"/>
    <col min="3" max="4" width="19.6640625" style="3" customWidth="1"/>
    <col min="5" max="5" width="19.6640625" style="4" customWidth="1"/>
  </cols>
  <sheetData>
    <row r="1" spans="1:5" s="1" customFormat="1" ht="21" customHeight="1" x14ac:dyDescent="0.3">
      <c r="A1" s="5" t="s">
        <v>24</v>
      </c>
      <c r="B1" s="6"/>
      <c r="C1" s="6"/>
      <c r="D1" s="6"/>
      <c r="E1" s="7"/>
    </row>
    <row r="2" spans="1:5" ht="15.75" customHeight="1" x14ac:dyDescent="0.3">
      <c r="A2" s="8"/>
    </row>
    <row r="3" spans="1:5" ht="15.75" customHeight="1" x14ac:dyDescent="0.3">
      <c r="A3" s="368" t="s">
        <v>25</v>
      </c>
      <c r="B3" s="368"/>
      <c r="C3" s="368"/>
      <c r="D3" s="368"/>
    </row>
    <row r="4" spans="1:5" ht="15.75" customHeight="1" x14ac:dyDescent="0.3">
      <c r="A4" s="9" t="s">
        <v>85</v>
      </c>
      <c r="E4" s="4">
        <v>85000000</v>
      </c>
    </row>
    <row r="5" spans="1:5" s="59" customFormat="1" ht="15.75" customHeight="1" x14ac:dyDescent="0.3">
      <c r="A5" s="120" t="s">
        <v>140</v>
      </c>
      <c r="B5" s="121"/>
      <c r="C5" s="121"/>
      <c r="D5" s="121"/>
      <c r="E5" s="122">
        <v>390000</v>
      </c>
    </row>
    <row r="6" spans="1:5" s="59" customFormat="1" ht="15.75" customHeight="1" x14ac:dyDescent="0.3">
      <c r="A6" s="120" t="s">
        <v>151</v>
      </c>
      <c r="B6" s="121"/>
      <c r="C6" s="121"/>
      <c r="D6" s="121"/>
      <c r="E6" s="122">
        <v>151400</v>
      </c>
    </row>
    <row r="7" spans="1:5" s="59" customFormat="1" ht="15.75" customHeight="1" x14ac:dyDescent="0.3">
      <c r="A7" s="120" t="s">
        <v>155</v>
      </c>
      <c r="B7" s="121"/>
      <c r="C7" s="121"/>
      <c r="D7" s="121"/>
      <c r="E7" s="122">
        <v>2917332.48</v>
      </c>
    </row>
    <row r="8" spans="1:5" s="59" customFormat="1" ht="15.75" customHeight="1" x14ac:dyDescent="0.3">
      <c r="A8" s="120" t="s">
        <v>165</v>
      </c>
      <c r="B8" s="121"/>
      <c r="C8" s="121"/>
      <c r="D8" s="121"/>
      <c r="E8" s="122">
        <v>168500</v>
      </c>
    </row>
    <row r="9" spans="1:5" s="59" customFormat="1" ht="15.75" customHeight="1" x14ac:dyDescent="0.3">
      <c r="A9" s="120" t="s">
        <v>167</v>
      </c>
      <c r="B9" s="121"/>
      <c r="C9" s="121"/>
      <c r="D9" s="121"/>
      <c r="E9" s="122">
        <v>5000</v>
      </c>
    </row>
    <row r="10" spans="1:5" s="59" customFormat="1" ht="15.75" customHeight="1" x14ac:dyDescent="0.3">
      <c r="A10" s="120" t="s">
        <v>169</v>
      </c>
      <c r="B10" s="121"/>
      <c r="C10" s="121"/>
      <c r="D10" s="121"/>
      <c r="E10" s="122">
        <v>0</v>
      </c>
    </row>
    <row r="11" spans="1:5" s="59" customFormat="1" ht="15.75" customHeight="1" x14ac:dyDescent="0.3">
      <c r="A11" s="120" t="s">
        <v>172</v>
      </c>
      <c r="B11" s="121"/>
      <c r="C11" s="121"/>
      <c r="D11" s="121"/>
      <c r="E11" s="122">
        <v>28000</v>
      </c>
    </row>
    <row r="12" spans="1:5" s="59" customFormat="1" ht="15.75" customHeight="1" x14ac:dyDescent="0.3">
      <c r="A12" s="120" t="s">
        <v>173</v>
      </c>
      <c r="B12" s="121"/>
      <c r="C12" s="121"/>
      <c r="D12" s="121"/>
      <c r="E12" s="122">
        <v>5000000</v>
      </c>
    </row>
    <row r="13" spans="1:5" s="59" customFormat="1" ht="15.75" customHeight="1" x14ac:dyDescent="0.3">
      <c r="A13" s="120" t="s">
        <v>175</v>
      </c>
      <c r="B13" s="121"/>
      <c r="C13" s="121"/>
      <c r="D13" s="121"/>
      <c r="E13" s="122">
        <v>-19191</v>
      </c>
    </row>
    <row r="14" spans="1:5" s="59" customFormat="1" ht="15.75" customHeight="1" x14ac:dyDescent="0.3">
      <c r="A14" s="120" t="s">
        <v>179</v>
      </c>
      <c r="B14" s="121"/>
      <c r="C14" s="121"/>
      <c r="D14" s="121"/>
      <c r="E14" s="122">
        <v>849420</v>
      </c>
    </row>
    <row r="15" spans="1:5" s="59" customFormat="1" ht="15.75" customHeight="1" x14ac:dyDescent="0.3">
      <c r="A15" s="120" t="s">
        <v>180</v>
      </c>
      <c r="B15" s="121"/>
      <c r="C15" s="121"/>
      <c r="D15" s="121"/>
      <c r="E15" s="122">
        <v>140631</v>
      </c>
    </row>
    <row r="16" spans="1:5" s="59" customFormat="1" ht="15.75" customHeight="1" x14ac:dyDescent="0.3">
      <c r="A16" s="120" t="s">
        <v>185</v>
      </c>
      <c r="B16" s="121"/>
      <c r="C16" s="121"/>
      <c r="D16" s="121"/>
      <c r="E16" s="122">
        <f>SUM(E18:E19)</f>
        <v>-631092.47999999998</v>
      </c>
    </row>
    <row r="17" spans="1:5" ht="15.75" customHeight="1" x14ac:dyDescent="0.3">
      <c r="A17" s="369" t="s">
        <v>137</v>
      </c>
      <c r="B17" s="369"/>
      <c r="C17" s="369"/>
      <c r="D17" s="369"/>
      <c r="E17" s="123"/>
    </row>
    <row r="18" spans="1:5" ht="15.75" customHeight="1" x14ac:dyDescent="0.3">
      <c r="A18" s="370" t="s">
        <v>138</v>
      </c>
      <c r="B18" s="370"/>
      <c r="C18" s="370"/>
      <c r="D18" s="370"/>
      <c r="E18" s="123">
        <v>-607480</v>
      </c>
    </row>
    <row r="19" spans="1:5" ht="15.75" customHeight="1" thickBot="1" x14ac:dyDescent="0.35">
      <c r="A19" s="124" t="s">
        <v>139</v>
      </c>
      <c r="B19" s="125"/>
      <c r="C19" s="125"/>
      <c r="D19" s="126"/>
      <c r="E19" s="123">
        <v>-23612.48</v>
      </c>
    </row>
    <row r="20" spans="1:5" ht="15.75" customHeight="1" x14ac:dyDescent="0.3">
      <c r="A20" s="371" t="s">
        <v>26</v>
      </c>
      <c r="B20" s="371"/>
      <c r="C20" s="371"/>
      <c r="D20" s="371"/>
      <c r="E20" s="127">
        <f>SUM(E4:E16)</f>
        <v>94000000</v>
      </c>
    </row>
    <row r="21" spans="1:5" ht="15.75" customHeight="1" x14ac:dyDescent="0.3">
      <c r="A21" s="10"/>
      <c r="E21" s="123"/>
    </row>
    <row r="22" spans="1:5" ht="15.75" customHeight="1" x14ac:dyDescent="0.3">
      <c r="A22" s="368" t="s">
        <v>27</v>
      </c>
      <c r="B22" s="368"/>
      <c r="C22" s="368"/>
      <c r="D22" s="368"/>
      <c r="E22" s="60"/>
    </row>
    <row r="23" spans="1:5" ht="15.75" customHeight="1" x14ac:dyDescent="0.3">
      <c r="A23" s="9" t="s">
        <v>85</v>
      </c>
      <c r="E23" s="4">
        <v>96000000</v>
      </c>
    </row>
    <row r="24" spans="1:5" s="59" customFormat="1" ht="15.75" customHeight="1" x14ac:dyDescent="0.3">
      <c r="A24" s="120" t="s">
        <v>140</v>
      </c>
      <c r="B24" s="121"/>
      <c r="C24" s="121"/>
      <c r="D24" s="121"/>
      <c r="E24" s="122">
        <v>390000</v>
      </c>
    </row>
    <row r="25" spans="1:5" s="59" customFormat="1" ht="15.75" customHeight="1" x14ac:dyDescent="0.3">
      <c r="A25" s="120" t="s">
        <v>151</v>
      </c>
      <c r="B25" s="121"/>
      <c r="C25" s="121"/>
      <c r="D25" s="121"/>
      <c r="E25" s="122">
        <v>151400</v>
      </c>
    </row>
    <row r="26" spans="1:5" s="59" customFormat="1" ht="15.75" customHeight="1" x14ac:dyDescent="0.3">
      <c r="A26" s="120" t="s">
        <v>155</v>
      </c>
      <c r="B26" s="121"/>
      <c r="C26" s="121"/>
      <c r="D26" s="121"/>
      <c r="E26" s="122">
        <v>2917332.48</v>
      </c>
    </row>
    <row r="27" spans="1:5" s="59" customFormat="1" ht="15.75" customHeight="1" x14ac:dyDescent="0.3">
      <c r="A27" s="120" t="s">
        <v>165</v>
      </c>
      <c r="B27" s="121"/>
      <c r="C27" s="121"/>
      <c r="D27" s="121"/>
      <c r="E27" s="122">
        <v>168500</v>
      </c>
    </row>
    <row r="28" spans="1:5" s="59" customFormat="1" ht="15.75" customHeight="1" x14ac:dyDescent="0.3">
      <c r="A28" s="120" t="s">
        <v>167</v>
      </c>
      <c r="B28" s="121"/>
      <c r="C28" s="121"/>
      <c r="D28" s="121"/>
      <c r="E28" s="122">
        <v>5000</v>
      </c>
    </row>
    <row r="29" spans="1:5" s="59" customFormat="1" ht="15.75" customHeight="1" x14ac:dyDescent="0.3">
      <c r="A29" s="120" t="s">
        <v>169</v>
      </c>
      <c r="B29" s="121"/>
      <c r="C29" s="121"/>
      <c r="D29" s="121"/>
      <c r="E29" s="122">
        <v>0</v>
      </c>
    </row>
    <row r="30" spans="1:5" s="59" customFormat="1" ht="15.75" customHeight="1" x14ac:dyDescent="0.3">
      <c r="A30" s="120" t="s">
        <v>172</v>
      </c>
      <c r="B30" s="121"/>
      <c r="C30" s="121"/>
      <c r="D30" s="121"/>
      <c r="E30" s="122">
        <v>28000</v>
      </c>
    </row>
    <row r="31" spans="1:5" s="59" customFormat="1" ht="15.75" customHeight="1" x14ac:dyDescent="0.3">
      <c r="A31" s="120" t="s">
        <v>173</v>
      </c>
      <c r="B31" s="121"/>
      <c r="C31" s="121"/>
      <c r="D31" s="121"/>
      <c r="E31" s="122">
        <v>5000000</v>
      </c>
    </row>
    <row r="32" spans="1:5" s="59" customFormat="1" ht="15.75" customHeight="1" x14ac:dyDescent="0.3">
      <c r="A32" s="120" t="s">
        <v>175</v>
      </c>
      <c r="B32" s="121"/>
      <c r="C32" s="121"/>
      <c r="D32" s="121"/>
      <c r="E32" s="122">
        <v>-19191</v>
      </c>
    </row>
    <row r="33" spans="1:5" s="59" customFormat="1" ht="15.75" customHeight="1" x14ac:dyDescent="0.3">
      <c r="A33" s="120" t="s">
        <v>179</v>
      </c>
      <c r="B33" s="121"/>
      <c r="C33" s="121"/>
      <c r="D33" s="121"/>
      <c r="E33" s="122">
        <v>849420</v>
      </c>
    </row>
    <row r="34" spans="1:5" s="59" customFormat="1" ht="15.75" customHeight="1" x14ac:dyDescent="0.3">
      <c r="A34" s="120" t="s">
        <v>180</v>
      </c>
      <c r="B34" s="121"/>
      <c r="C34" s="121"/>
      <c r="D34" s="121"/>
      <c r="E34" s="122">
        <v>140631</v>
      </c>
    </row>
    <row r="35" spans="1:5" s="59" customFormat="1" ht="15.75" customHeight="1" x14ac:dyDescent="0.3">
      <c r="A35" s="120" t="s">
        <v>185</v>
      </c>
      <c r="B35" s="121"/>
      <c r="C35" s="121"/>
      <c r="D35" s="121"/>
      <c r="E35" s="122">
        <f>SUM(E37:E38)</f>
        <v>-10181092.48</v>
      </c>
    </row>
    <row r="36" spans="1:5" ht="15.75" customHeight="1" x14ac:dyDescent="0.3">
      <c r="A36" s="369" t="s">
        <v>137</v>
      </c>
      <c r="B36" s="369"/>
      <c r="C36" s="369"/>
      <c r="D36" s="369"/>
      <c r="E36" s="123"/>
    </row>
    <row r="37" spans="1:5" ht="15.75" customHeight="1" x14ac:dyDescent="0.3">
      <c r="A37" s="370" t="s">
        <v>138</v>
      </c>
      <c r="B37" s="370"/>
      <c r="C37" s="370"/>
      <c r="D37" s="370"/>
      <c r="E37" s="123">
        <v>-607480</v>
      </c>
    </row>
    <row r="38" spans="1:5" ht="15.75" customHeight="1" thickBot="1" x14ac:dyDescent="0.35">
      <c r="A38" s="124" t="s">
        <v>139</v>
      </c>
      <c r="B38" s="125"/>
      <c r="C38" s="125"/>
      <c r="D38" s="251"/>
      <c r="E38" s="123">
        <v>-9573612.4800000004</v>
      </c>
    </row>
    <row r="39" spans="1:5" ht="15.75" customHeight="1" x14ac:dyDescent="0.3">
      <c r="A39" s="371" t="s">
        <v>28</v>
      </c>
      <c r="B39" s="371"/>
      <c r="C39" s="371"/>
      <c r="D39" s="371"/>
      <c r="E39" s="83">
        <f>SUM(E23:E35)</f>
        <v>95450000</v>
      </c>
    </row>
    <row r="40" spans="1:5" ht="15.75" customHeight="1" x14ac:dyDescent="0.3">
      <c r="A40" s="10"/>
      <c r="E40" s="63"/>
    </row>
    <row r="41" spans="1:5" ht="15.75" customHeight="1" x14ac:dyDescent="0.3">
      <c r="A41" s="10"/>
      <c r="E41" s="63"/>
    </row>
    <row r="42" spans="1:5" ht="15.75" customHeight="1" x14ac:dyDescent="0.3">
      <c r="A42" s="10"/>
      <c r="E42" s="63"/>
    </row>
    <row r="43" spans="1:5" ht="15.75" customHeight="1" x14ac:dyDescent="0.3">
      <c r="A43" s="368" t="s">
        <v>29</v>
      </c>
      <c r="B43" s="368"/>
      <c r="C43" s="368"/>
      <c r="D43" s="368"/>
      <c r="E43" s="61"/>
    </row>
    <row r="44" spans="1:5" ht="15.75" customHeight="1" x14ac:dyDescent="0.3">
      <c r="A44" s="372" t="s">
        <v>86</v>
      </c>
      <c r="B44" s="372"/>
      <c r="C44" s="372"/>
      <c r="D44" s="372"/>
      <c r="E44" s="82">
        <v>12601698.970000001</v>
      </c>
    </row>
    <row r="45" spans="1:5" ht="15.75" customHeight="1" x14ac:dyDescent="0.3">
      <c r="A45" s="372" t="s">
        <v>87</v>
      </c>
      <c r="B45" s="372"/>
      <c r="C45" s="372"/>
      <c r="D45" s="372"/>
      <c r="E45" s="63">
        <v>-1601698.97</v>
      </c>
    </row>
    <row r="46" spans="1:5" ht="15.75" customHeight="1" x14ac:dyDescent="0.3">
      <c r="A46" s="120" t="s">
        <v>164</v>
      </c>
      <c r="B46" s="121"/>
      <c r="C46" s="121"/>
      <c r="D46" s="121"/>
      <c r="E46" s="63">
        <v>-6488.21</v>
      </c>
    </row>
    <row r="47" spans="1:5" s="59" customFormat="1" ht="15.75" customHeight="1" x14ac:dyDescent="0.3">
      <c r="A47" s="120" t="s">
        <v>156</v>
      </c>
      <c r="B47" s="121"/>
      <c r="C47" s="121"/>
      <c r="D47" s="121"/>
      <c r="E47" s="122">
        <v>6488.21</v>
      </c>
    </row>
    <row r="48" spans="1:5" ht="15.75" customHeight="1" thickBot="1" x14ac:dyDescent="0.35">
      <c r="A48" s="120" t="s">
        <v>281</v>
      </c>
      <c r="B48" s="121"/>
      <c r="C48" s="121"/>
      <c r="D48" s="121"/>
      <c r="E48" s="63">
        <v>-9550000</v>
      </c>
    </row>
    <row r="49" spans="1:5" ht="15.75" customHeight="1" x14ac:dyDescent="0.3">
      <c r="A49" s="367" t="s">
        <v>30</v>
      </c>
      <c r="B49" s="367"/>
      <c r="C49" s="367"/>
      <c r="D49" s="367"/>
      <c r="E49" s="83">
        <f>SUM(E44:E48)</f>
        <v>1450000</v>
      </c>
    </row>
    <row r="50" spans="1:5" ht="15.75" customHeight="1" x14ac:dyDescent="0.3"/>
    <row r="51" spans="1:5" ht="15.75" customHeight="1" thickBot="1" x14ac:dyDescent="0.35">
      <c r="A51" s="5" t="s">
        <v>31</v>
      </c>
      <c r="B51" s="6"/>
      <c r="C51" s="6"/>
      <c r="D51" s="6"/>
      <c r="E51" s="7"/>
    </row>
    <row r="52" spans="1:5" ht="15.75" customHeight="1" thickBot="1" x14ac:dyDescent="0.35">
      <c r="A52" s="378" t="s">
        <v>32</v>
      </c>
      <c r="B52" s="378"/>
      <c r="C52" s="62" t="s">
        <v>88</v>
      </c>
      <c r="D52" s="62" t="s">
        <v>141</v>
      </c>
      <c r="E52" s="142" t="s">
        <v>142</v>
      </c>
    </row>
    <row r="53" spans="1:5" ht="15.75" customHeight="1" x14ac:dyDescent="0.3">
      <c r="A53" s="379" t="s">
        <v>89</v>
      </c>
      <c r="B53" s="379"/>
      <c r="C53" s="128">
        <f>SUM(E4)</f>
        <v>85000000</v>
      </c>
      <c r="D53" s="128">
        <f>SUM(E5+E6+E7+E8+E9+E10+E11+E12+E13+E14+E15+E16)</f>
        <v>9000000</v>
      </c>
      <c r="E53" s="129">
        <f>SUM(C53+D53)</f>
        <v>94000000</v>
      </c>
    </row>
    <row r="54" spans="1:5" ht="15.75" customHeight="1" thickBot="1" x14ac:dyDescent="0.35">
      <c r="A54" s="380" t="s">
        <v>90</v>
      </c>
      <c r="B54" s="380"/>
      <c r="C54" s="130">
        <f>SUM(E23)</f>
        <v>96000000</v>
      </c>
      <c r="D54" s="130">
        <f>SUM(E24+E25+E26+E27+E28+E29+E30+E31+E32+E33+E34+E35)</f>
        <v>-550000</v>
      </c>
      <c r="E54" s="129">
        <f>SUM(C54+D54)</f>
        <v>95450000</v>
      </c>
    </row>
    <row r="55" spans="1:5" ht="15.75" customHeight="1" thickBot="1" x14ac:dyDescent="0.35">
      <c r="A55" s="381" t="s">
        <v>33</v>
      </c>
      <c r="B55" s="381"/>
      <c r="C55" s="131">
        <f>SUM(C53-C54)</f>
        <v>-11000000</v>
      </c>
      <c r="D55" s="131">
        <f t="shared" ref="D55:E55" si="0">SUM(D53-D54)</f>
        <v>9550000</v>
      </c>
      <c r="E55" s="132">
        <f t="shared" si="0"/>
        <v>-1450000</v>
      </c>
    </row>
    <row r="56" spans="1:5" ht="15.75" customHeight="1" thickBot="1" x14ac:dyDescent="0.35">
      <c r="A56" s="11"/>
      <c r="B56" s="11"/>
      <c r="C56" s="11"/>
      <c r="D56" s="133"/>
      <c r="E56" s="12"/>
    </row>
    <row r="57" spans="1:5" ht="15.75" customHeight="1" thickBot="1" x14ac:dyDescent="0.35">
      <c r="A57" s="373" t="s">
        <v>34</v>
      </c>
      <c r="B57" s="373"/>
      <c r="C57" s="62" t="s">
        <v>88</v>
      </c>
      <c r="D57" s="62" t="s">
        <v>141</v>
      </c>
      <c r="E57" s="142" t="s">
        <v>142</v>
      </c>
    </row>
    <row r="58" spans="1:5" ht="21" customHeight="1" x14ac:dyDescent="0.3">
      <c r="A58" s="13" t="s">
        <v>35</v>
      </c>
      <c r="B58" s="14" t="s">
        <v>36</v>
      </c>
      <c r="C58" s="35">
        <f>SUM(E44)</f>
        <v>12601698.970000001</v>
      </c>
      <c r="D58" s="15">
        <f>SUM(E46+E48)</f>
        <v>-9556488.2100000009</v>
      </c>
      <c r="E58" s="129">
        <f>SUM(C58+D58)</f>
        <v>3045210.76</v>
      </c>
    </row>
    <row r="59" spans="1:5" ht="15.75" customHeight="1" x14ac:dyDescent="0.3">
      <c r="A59" s="13" t="s">
        <v>71</v>
      </c>
      <c r="B59" s="14" t="s">
        <v>45</v>
      </c>
      <c r="C59" s="15">
        <v>0</v>
      </c>
      <c r="D59" s="15">
        <v>0</v>
      </c>
      <c r="E59" s="129">
        <f>SUM(C59+D59)</f>
        <v>0</v>
      </c>
    </row>
    <row r="60" spans="1:5" ht="21" customHeight="1" x14ac:dyDescent="0.3">
      <c r="A60" s="13" t="s">
        <v>37</v>
      </c>
      <c r="B60" s="14" t="s">
        <v>38</v>
      </c>
      <c r="C60" s="134">
        <f>SUM(E45)</f>
        <v>-1601698.97</v>
      </c>
      <c r="D60" s="135">
        <f>SUM(E47)</f>
        <v>6488.21</v>
      </c>
      <c r="E60" s="129">
        <f>SUM(C60+D60)</f>
        <v>-1595210.76</v>
      </c>
    </row>
    <row r="61" spans="1:5" ht="21" customHeight="1" thickBot="1" x14ac:dyDescent="0.35">
      <c r="A61" s="16" t="s">
        <v>39</v>
      </c>
      <c r="B61" s="17" t="s">
        <v>40</v>
      </c>
      <c r="C61" s="18">
        <v>0</v>
      </c>
      <c r="D61" s="18">
        <v>0</v>
      </c>
      <c r="E61" s="129">
        <f>SUM(C61+D61)</f>
        <v>0</v>
      </c>
    </row>
    <row r="62" spans="1:5" ht="15.75" customHeight="1" thickBot="1" x14ac:dyDescent="0.35">
      <c r="A62" s="373" t="s">
        <v>41</v>
      </c>
      <c r="B62" s="373"/>
      <c r="C62" s="131">
        <f>SUM(C58:C61)</f>
        <v>11000000</v>
      </c>
      <c r="D62" s="131">
        <f t="shared" ref="D62:E62" si="1">SUM(D58:D61)</f>
        <v>-9550000</v>
      </c>
      <c r="E62" s="132">
        <f t="shared" si="1"/>
        <v>1449999.9999999998</v>
      </c>
    </row>
    <row r="63" spans="1:5" ht="15.75" customHeight="1" thickBot="1" x14ac:dyDescent="0.35">
      <c r="A63" s="19"/>
      <c r="B63" s="19"/>
      <c r="C63" s="20"/>
      <c r="D63" s="20"/>
      <c r="E63" s="21"/>
    </row>
    <row r="64" spans="1:5" ht="15.75" customHeight="1" thickBot="1" x14ac:dyDescent="0.35">
      <c r="A64" s="373" t="s">
        <v>42</v>
      </c>
      <c r="B64" s="373"/>
      <c r="C64" s="62" t="s">
        <v>88</v>
      </c>
      <c r="D64" s="62" t="s">
        <v>141</v>
      </c>
      <c r="E64" s="142" t="s">
        <v>142</v>
      </c>
    </row>
    <row r="65" spans="1:5" ht="15.75" customHeight="1" x14ac:dyDescent="0.3">
      <c r="A65" s="374" t="s">
        <v>43</v>
      </c>
      <c r="B65" s="374"/>
      <c r="C65" s="136">
        <f>SUM(C53+C58+C59)</f>
        <v>97601698.969999999</v>
      </c>
      <c r="D65" s="136">
        <f t="shared" ref="D65:E65" si="2">SUM(D53+D58+D59)</f>
        <v>-556488.21000000089</v>
      </c>
      <c r="E65" s="137">
        <f t="shared" si="2"/>
        <v>97045210.760000005</v>
      </c>
    </row>
    <row r="66" spans="1:5" ht="15.75" customHeight="1" thickBot="1" x14ac:dyDescent="0.35">
      <c r="A66" s="375" t="s">
        <v>44</v>
      </c>
      <c r="B66" s="375"/>
      <c r="C66" s="138">
        <f>SUM(C54-C60)</f>
        <v>97601698.969999999</v>
      </c>
      <c r="D66" s="138">
        <f t="shared" ref="D66:E66" si="3">SUM(D54-D60)</f>
        <v>-556488.21</v>
      </c>
      <c r="E66" s="139">
        <f t="shared" si="3"/>
        <v>97045210.760000005</v>
      </c>
    </row>
    <row r="67" spans="1:5" ht="15.75" customHeight="1" thickBot="1" x14ac:dyDescent="0.35">
      <c r="A67" s="376" t="s">
        <v>22</v>
      </c>
      <c r="B67" s="377"/>
      <c r="C67" s="140">
        <f>SUM(C65-C66)</f>
        <v>0</v>
      </c>
      <c r="D67" s="140">
        <f t="shared" ref="D67:E67" si="4">SUM(D65-D66)</f>
        <v>-9.3132257461547852E-10</v>
      </c>
      <c r="E67" s="141">
        <f t="shared" si="4"/>
        <v>0</v>
      </c>
    </row>
    <row r="68" spans="1:5" ht="25.5" customHeight="1" x14ac:dyDescent="0.3"/>
    <row r="69" spans="1:5" ht="25.5" customHeight="1" x14ac:dyDescent="0.3"/>
    <row r="70" spans="1:5" s="3" customFormat="1" ht="25.5" customHeight="1" x14ac:dyDescent="0.3">
      <c r="E70" s="4"/>
    </row>
    <row r="71" spans="1:5" s="3" customFormat="1" ht="15.75" customHeight="1" x14ac:dyDescent="0.3">
      <c r="E71" s="4"/>
    </row>
    <row r="72" spans="1:5" s="3" customFormat="1" ht="15.75" customHeight="1" x14ac:dyDescent="0.3">
      <c r="E72" s="4"/>
    </row>
    <row r="73" spans="1:5" s="3" customFormat="1" ht="15.75" customHeight="1" x14ac:dyDescent="0.3">
      <c r="E73" s="4"/>
    </row>
    <row r="74" spans="1:5" s="3" customFormat="1" ht="15.75" customHeight="1" x14ac:dyDescent="0.3">
      <c r="E74" s="4"/>
    </row>
    <row r="75" spans="1:5" s="3" customFormat="1" ht="15.75" customHeight="1" x14ac:dyDescent="0.3">
      <c r="E75" s="4"/>
    </row>
    <row r="76" spans="1:5" s="3" customFormat="1" ht="15.75" customHeight="1" x14ac:dyDescent="0.3">
      <c r="E76" s="4"/>
    </row>
    <row r="77" spans="1:5" s="3" customFormat="1" ht="15.75" customHeight="1" x14ac:dyDescent="0.3">
      <c r="E77" s="4"/>
    </row>
  </sheetData>
  <mergeCells count="22">
    <mergeCell ref="A64:B64"/>
    <mergeCell ref="A65:B65"/>
    <mergeCell ref="A66:B66"/>
    <mergeCell ref="A67:B67"/>
    <mergeCell ref="A52:B52"/>
    <mergeCell ref="A53:B53"/>
    <mergeCell ref="A54:B54"/>
    <mergeCell ref="A55:B55"/>
    <mergeCell ref="A57:B57"/>
    <mergeCell ref="A62:B62"/>
    <mergeCell ref="A49:D49"/>
    <mergeCell ref="A3:D3"/>
    <mergeCell ref="A17:D17"/>
    <mergeCell ref="A18:D18"/>
    <mergeCell ref="A20:D20"/>
    <mergeCell ref="A22:D22"/>
    <mergeCell ref="A36:D36"/>
    <mergeCell ref="A37:D37"/>
    <mergeCell ref="A39:D39"/>
    <mergeCell ref="A43:D43"/>
    <mergeCell ref="A44:D44"/>
    <mergeCell ref="A45:D45"/>
  </mergeCells>
  <pageMargins left="0" right="0" top="1.1811023622047245" bottom="0.98425196850393704" header="0.39370078740157483" footer="0.59055118110236227"/>
  <pageSetup paperSize="9" fitToWidth="0" fitToHeight="0" orientation="portrait" r:id="rId1"/>
  <headerFooter>
    <oddHeader>&amp;L&amp;"-,Tučné"&amp;14MĚSTO Štíty&amp;"-,Obyčejné"
&amp;"-,Tučné"&amp;8IČO: 00303453
DIČ: CZ00303453&amp;C&amp;"-,Tučné"&amp;14 &amp;A
&amp;RRok  2025</oddHeader>
    <oddFooter>&amp;C&amp;A&amp;R&amp;P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topLeftCell="A16" workbookViewId="0">
      <selection activeCell="K110" sqref="K110"/>
    </sheetView>
  </sheetViews>
  <sheetFormatPr defaultRowHeight="14.4" x14ac:dyDescent="0.3"/>
  <cols>
    <col min="1" max="2" width="3.6640625" style="304" customWidth="1"/>
    <col min="3" max="3" width="2.33203125" style="304" customWidth="1"/>
    <col min="4" max="4" width="2.6640625" style="304" customWidth="1"/>
    <col min="5" max="5" width="2.33203125" style="305" customWidth="1"/>
    <col min="6" max="6" width="7.6640625" style="306" customWidth="1"/>
    <col min="7" max="7" width="5.6640625" style="306" customWidth="1"/>
    <col min="8" max="8" width="3.6640625" style="306" customWidth="1"/>
    <col min="9" max="9" width="9.6640625" style="306" customWidth="1"/>
    <col min="10" max="11" width="5.6640625" style="306" customWidth="1"/>
    <col min="12" max="13" width="10.77734375" style="306" customWidth="1"/>
    <col min="14" max="14" width="66.77734375" style="306" customWidth="1"/>
  </cols>
  <sheetData>
    <row r="1" spans="1:14" s="3" customFormat="1" ht="19.95" customHeight="1" x14ac:dyDescent="0.3">
      <c r="A1" s="104" t="s">
        <v>227</v>
      </c>
      <c r="B1" s="105"/>
      <c r="C1" s="105"/>
      <c r="D1" s="105"/>
      <c r="E1" s="106"/>
      <c r="F1" s="106"/>
      <c r="G1" s="107"/>
      <c r="H1" s="107"/>
      <c r="I1" s="107"/>
      <c r="J1" s="107"/>
      <c r="K1" s="107"/>
      <c r="L1" s="108"/>
      <c r="M1" s="108"/>
      <c r="N1" s="109"/>
    </row>
    <row r="2" spans="1:14" s="3" customFormat="1" ht="3" customHeight="1" x14ac:dyDescent="0.3">
      <c r="A2" s="104"/>
      <c r="B2" s="105"/>
      <c r="C2" s="105"/>
      <c r="D2" s="105"/>
      <c r="E2" s="106"/>
      <c r="F2" s="106"/>
      <c r="G2" s="107"/>
      <c r="H2" s="107"/>
      <c r="I2" s="107"/>
      <c r="J2" s="107"/>
      <c r="K2" s="107"/>
      <c r="L2" s="108"/>
      <c r="M2" s="108"/>
      <c r="N2" s="109"/>
    </row>
    <row r="3" spans="1:14" s="3" customFormat="1" ht="15.75" customHeight="1" thickBot="1" x14ac:dyDescent="0.35">
      <c r="A3" s="282" t="s">
        <v>186</v>
      </c>
      <c r="B3" s="283"/>
      <c r="C3" s="283"/>
      <c r="D3" s="283"/>
      <c r="E3" s="283"/>
      <c r="F3" s="283"/>
      <c r="G3" s="284"/>
      <c r="H3" s="284"/>
      <c r="I3" s="284"/>
      <c r="J3" s="284"/>
      <c r="K3" s="284"/>
      <c r="L3" s="285"/>
      <c r="M3" s="285"/>
      <c r="N3" s="286"/>
    </row>
    <row r="4" spans="1:14" s="110" customFormat="1" ht="15.75" customHeight="1" thickBot="1" x14ac:dyDescent="0.35">
      <c r="A4" s="287" t="s">
        <v>115</v>
      </c>
      <c r="B4" s="288" t="s">
        <v>116</v>
      </c>
      <c r="C4" s="288" t="s">
        <v>117</v>
      </c>
      <c r="D4" s="288" t="s">
        <v>118</v>
      </c>
      <c r="E4" s="288" t="s">
        <v>119</v>
      </c>
      <c r="F4" s="289" t="s">
        <v>120</v>
      </c>
      <c r="G4" s="290" t="s">
        <v>121</v>
      </c>
      <c r="H4" s="290" t="s">
        <v>122</v>
      </c>
      <c r="I4" s="290" t="s">
        <v>123</v>
      </c>
      <c r="J4" s="290" t="s">
        <v>124</v>
      </c>
      <c r="K4" s="290" t="s">
        <v>125</v>
      </c>
      <c r="L4" s="291" t="s">
        <v>126</v>
      </c>
      <c r="M4" s="291" t="s">
        <v>127</v>
      </c>
      <c r="N4" s="292" t="s">
        <v>128</v>
      </c>
    </row>
    <row r="5" spans="1:14" s="110" customFormat="1" ht="15" customHeight="1" x14ac:dyDescent="0.3">
      <c r="A5" s="260" t="s">
        <v>129</v>
      </c>
      <c r="B5" s="261" t="s">
        <v>129</v>
      </c>
      <c r="C5" s="262"/>
      <c r="D5" s="262" t="s">
        <v>131</v>
      </c>
      <c r="E5" s="293"/>
      <c r="F5" s="263" t="s">
        <v>133</v>
      </c>
      <c r="G5" s="264">
        <v>4116</v>
      </c>
      <c r="H5" s="265" t="s">
        <v>130</v>
      </c>
      <c r="I5" s="266">
        <v>29014</v>
      </c>
      <c r="J5" s="265" t="s">
        <v>130</v>
      </c>
      <c r="K5" s="265" t="s">
        <v>135</v>
      </c>
      <c r="L5" s="294">
        <v>-137400</v>
      </c>
      <c r="M5" s="294">
        <v>0</v>
      </c>
      <c r="N5" s="295" t="s">
        <v>176</v>
      </c>
    </row>
    <row r="6" spans="1:14" s="110" customFormat="1" ht="15" customHeight="1" x14ac:dyDescent="0.3">
      <c r="A6" s="117" t="s">
        <v>129</v>
      </c>
      <c r="B6" s="118" t="s">
        <v>129</v>
      </c>
      <c r="C6" s="119"/>
      <c r="D6" s="119" t="s">
        <v>131</v>
      </c>
      <c r="E6" s="296"/>
      <c r="F6" s="267" t="s">
        <v>133</v>
      </c>
      <c r="G6" s="268">
        <v>4116</v>
      </c>
      <c r="H6" s="269" t="s">
        <v>130</v>
      </c>
      <c r="I6" s="270">
        <v>29014</v>
      </c>
      <c r="J6" s="269" t="s">
        <v>130</v>
      </c>
      <c r="K6" s="269" t="s">
        <v>135</v>
      </c>
      <c r="L6" s="297">
        <v>-470080</v>
      </c>
      <c r="M6" s="297">
        <v>0</v>
      </c>
      <c r="N6" s="298" t="s">
        <v>176</v>
      </c>
    </row>
    <row r="7" spans="1:14" s="110" customFormat="1" ht="15" customHeight="1" thickBot="1" x14ac:dyDescent="0.35">
      <c r="A7" s="253" t="s">
        <v>129</v>
      </c>
      <c r="B7" s="254" t="s">
        <v>129</v>
      </c>
      <c r="C7" s="255"/>
      <c r="D7" s="255" t="s">
        <v>131</v>
      </c>
      <c r="E7" s="299"/>
      <c r="F7" s="256" t="s">
        <v>177</v>
      </c>
      <c r="G7" s="257" t="s">
        <v>23</v>
      </c>
      <c r="H7" s="258" t="s">
        <v>130</v>
      </c>
      <c r="I7" s="259">
        <v>0</v>
      </c>
      <c r="J7" s="258" t="s">
        <v>130</v>
      </c>
      <c r="K7" s="258" t="s">
        <v>135</v>
      </c>
      <c r="L7" s="300">
        <v>0</v>
      </c>
      <c r="M7" s="300">
        <v>-607480</v>
      </c>
      <c r="N7" s="301" t="s">
        <v>178</v>
      </c>
    </row>
    <row r="8" spans="1:14" s="100" customFormat="1" ht="14.1" customHeight="1" thickBot="1" x14ac:dyDescent="0.35">
      <c r="A8" s="412" t="s">
        <v>132</v>
      </c>
      <c r="B8" s="412"/>
      <c r="C8" s="412"/>
      <c r="D8" s="412"/>
      <c r="E8" s="412"/>
      <c r="F8" s="412"/>
      <c r="G8" s="412"/>
      <c r="H8" s="412"/>
      <c r="I8" s="412"/>
      <c r="J8" s="412"/>
      <c r="K8" s="412"/>
      <c r="L8" s="302">
        <f>SUM(L5:L7)</f>
        <v>-607480</v>
      </c>
      <c r="M8" s="302">
        <f>SUM(M5:M7)</f>
        <v>-607480</v>
      </c>
      <c r="N8" s="303"/>
    </row>
    <row r="9" spans="1:14" x14ac:dyDescent="0.3">
      <c r="A9" s="252" t="s">
        <v>187</v>
      </c>
    </row>
    <row r="10" spans="1:14" s="115" customFormat="1" ht="4.95" customHeight="1" x14ac:dyDescent="0.3">
      <c r="A10" s="307"/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8"/>
      <c r="M10" s="308"/>
      <c r="N10" s="309"/>
    </row>
    <row r="11" spans="1:14" s="115" customFormat="1" ht="4.95" customHeight="1" x14ac:dyDescent="0.3">
      <c r="A11" s="307"/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8"/>
      <c r="M11" s="308"/>
      <c r="N11" s="309"/>
    </row>
    <row r="12" spans="1:14" s="329" customFormat="1" ht="19.95" customHeight="1" x14ac:dyDescent="0.3">
      <c r="A12" s="234" t="s">
        <v>270</v>
      </c>
      <c r="B12" s="235"/>
      <c r="C12" s="235"/>
      <c r="D12" s="235"/>
      <c r="E12" s="235"/>
      <c r="F12" s="235"/>
      <c r="G12" s="236"/>
      <c r="H12" s="236"/>
      <c r="I12" s="236"/>
      <c r="J12" s="236"/>
      <c r="K12" s="237"/>
      <c r="L12" s="238"/>
      <c r="M12" s="238"/>
      <c r="N12" s="239"/>
    </row>
    <row r="13" spans="1:14" ht="3" customHeight="1" thickBot="1" x14ac:dyDescent="0.35"/>
    <row r="14" spans="1:14" s="110" customFormat="1" ht="15.75" customHeight="1" thickBot="1" x14ac:dyDescent="0.35">
      <c r="A14" s="310" t="s">
        <v>115</v>
      </c>
      <c r="B14" s="311" t="s">
        <v>116</v>
      </c>
      <c r="C14" s="311" t="s">
        <v>117</v>
      </c>
      <c r="D14" s="311" t="s">
        <v>118</v>
      </c>
      <c r="E14" s="318" t="s">
        <v>119</v>
      </c>
      <c r="F14" s="312" t="s">
        <v>120</v>
      </c>
      <c r="G14" s="313" t="s">
        <v>121</v>
      </c>
      <c r="H14" s="313" t="s">
        <v>122</v>
      </c>
      <c r="I14" s="313" t="s">
        <v>123</v>
      </c>
      <c r="J14" s="313" t="s">
        <v>124</v>
      </c>
      <c r="K14" s="313" t="s">
        <v>125</v>
      </c>
      <c r="L14" s="314" t="s">
        <v>126</v>
      </c>
      <c r="M14" s="314" t="s">
        <v>127</v>
      </c>
      <c r="N14" s="315" t="s">
        <v>128</v>
      </c>
    </row>
    <row r="15" spans="1:14" ht="13.95" customHeight="1" x14ac:dyDescent="0.3">
      <c r="A15" s="319" t="s">
        <v>129</v>
      </c>
      <c r="B15" s="320" t="s">
        <v>129</v>
      </c>
      <c r="C15" s="320"/>
      <c r="D15" s="320" t="s">
        <v>131</v>
      </c>
      <c r="E15" s="322"/>
      <c r="F15" s="330" t="s">
        <v>4</v>
      </c>
      <c r="G15" s="331" t="s">
        <v>188</v>
      </c>
      <c r="H15" s="332" t="s">
        <v>130</v>
      </c>
      <c r="I15" s="332" t="s">
        <v>130</v>
      </c>
      <c r="J15" s="332" t="s">
        <v>130</v>
      </c>
      <c r="K15" s="332" t="s">
        <v>130</v>
      </c>
      <c r="L15" s="333">
        <v>170000</v>
      </c>
      <c r="M15" s="333">
        <v>0</v>
      </c>
      <c r="N15" s="334" t="s">
        <v>52</v>
      </c>
    </row>
    <row r="16" spans="1:14" ht="13.95" customHeight="1" x14ac:dyDescent="0.3">
      <c r="A16" s="321" t="s">
        <v>129</v>
      </c>
      <c r="B16" s="322" t="s">
        <v>129</v>
      </c>
      <c r="C16" s="335"/>
      <c r="D16" s="322">
        <v>231</v>
      </c>
      <c r="E16" s="322"/>
      <c r="F16" s="330" t="s">
        <v>4</v>
      </c>
      <c r="G16" s="331" t="s">
        <v>189</v>
      </c>
      <c r="H16" s="332" t="s">
        <v>130</v>
      </c>
      <c r="I16" s="332" t="s">
        <v>130</v>
      </c>
      <c r="J16" s="332" t="s">
        <v>130</v>
      </c>
      <c r="K16" s="332" t="s">
        <v>130</v>
      </c>
      <c r="L16" s="333">
        <v>-200000</v>
      </c>
      <c r="M16" s="333">
        <v>0</v>
      </c>
      <c r="N16" s="334" t="s">
        <v>53</v>
      </c>
    </row>
    <row r="17" spans="1:14" ht="13.95" customHeight="1" x14ac:dyDescent="0.3">
      <c r="A17" s="319" t="s">
        <v>129</v>
      </c>
      <c r="B17" s="320" t="s">
        <v>129</v>
      </c>
      <c r="C17" s="320"/>
      <c r="D17" s="320" t="s">
        <v>131</v>
      </c>
      <c r="E17" s="322"/>
      <c r="F17" s="330" t="s">
        <v>4</v>
      </c>
      <c r="G17" s="331" t="s">
        <v>190</v>
      </c>
      <c r="H17" s="332" t="s">
        <v>130</v>
      </c>
      <c r="I17" s="332" t="s">
        <v>130</v>
      </c>
      <c r="J17" s="332" t="s">
        <v>130</v>
      </c>
      <c r="K17" s="332" t="s">
        <v>130</v>
      </c>
      <c r="L17" s="333">
        <v>400000</v>
      </c>
      <c r="M17" s="333">
        <v>0</v>
      </c>
      <c r="N17" s="334" t="s">
        <v>54</v>
      </c>
    </row>
    <row r="18" spans="1:14" ht="13.95" customHeight="1" x14ac:dyDescent="0.3">
      <c r="A18" s="321" t="s">
        <v>129</v>
      </c>
      <c r="B18" s="322" t="s">
        <v>129</v>
      </c>
      <c r="C18" s="335"/>
      <c r="D18" s="322">
        <v>231</v>
      </c>
      <c r="E18" s="322"/>
      <c r="F18" s="330" t="s">
        <v>4</v>
      </c>
      <c r="G18" s="331" t="s">
        <v>191</v>
      </c>
      <c r="H18" s="332" t="s">
        <v>130</v>
      </c>
      <c r="I18" s="332" t="s">
        <v>130</v>
      </c>
      <c r="J18" s="332" t="s">
        <v>130</v>
      </c>
      <c r="K18" s="332" t="s">
        <v>130</v>
      </c>
      <c r="L18" s="333">
        <v>-200000</v>
      </c>
      <c r="M18" s="333">
        <v>0</v>
      </c>
      <c r="N18" s="334" t="s">
        <v>55</v>
      </c>
    </row>
    <row r="19" spans="1:14" ht="13.95" customHeight="1" x14ac:dyDescent="0.3">
      <c r="A19" s="319" t="s">
        <v>129</v>
      </c>
      <c r="B19" s="320" t="s">
        <v>129</v>
      </c>
      <c r="C19" s="320"/>
      <c r="D19" s="320" t="s">
        <v>131</v>
      </c>
      <c r="E19" s="322"/>
      <c r="F19" s="330" t="s">
        <v>4</v>
      </c>
      <c r="G19" s="331" t="s">
        <v>192</v>
      </c>
      <c r="H19" s="332" t="s">
        <v>130</v>
      </c>
      <c r="I19" s="332" t="s">
        <v>130</v>
      </c>
      <c r="J19" s="332" t="s">
        <v>130</v>
      </c>
      <c r="K19" s="332" t="s">
        <v>130</v>
      </c>
      <c r="L19" s="333">
        <v>264</v>
      </c>
      <c r="M19" s="333">
        <v>0</v>
      </c>
      <c r="N19" s="334" t="s">
        <v>56</v>
      </c>
    </row>
    <row r="20" spans="1:14" ht="13.95" customHeight="1" x14ac:dyDescent="0.3">
      <c r="A20" s="319" t="s">
        <v>129</v>
      </c>
      <c r="B20" s="320" t="s">
        <v>129</v>
      </c>
      <c r="C20" s="320"/>
      <c r="D20" s="320" t="s">
        <v>131</v>
      </c>
      <c r="E20" s="322"/>
      <c r="F20" s="330" t="s">
        <v>4</v>
      </c>
      <c r="G20" s="331" t="s">
        <v>193</v>
      </c>
      <c r="H20" s="332" t="s">
        <v>130</v>
      </c>
      <c r="I20" s="332" t="s">
        <v>130</v>
      </c>
      <c r="J20" s="332" t="s">
        <v>130</v>
      </c>
      <c r="K20" s="332" t="s">
        <v>130</v>
      </c>
      <c r="L20" s="333">
        <v>-1753</v>
      </c>
      <c r="M20" s="333">
        <v>0</v>
      </c>
      <c r="N20" s="334" t="s">
        <v>60</v>
      </c>
    </row>
    <row r="21" spans="1:14" ht="13.95" customHeight="1" x14ac:dyDescent="0.3">
      <c r="A21" s="321" t="s">
        <v>129</v>
      </c>
      <c r="B21" s="322" t="s">
        <v>129</v>
      </c>
      <c r="C21" s="335"/>
      <c r="D21" s="322">
        <v>231</v>
      </c>
      <c r="E21" s="322"/>
      <c r="F21" s="330" t="s">
        <v>4</v>
      </c>
      <c r="G21" s="331" t="s">
        <v>194</v>
      </c>
      <c r="H21" s="332" t="s">
        <v>130</v>
      </c>
      <c r="I21" s="332" t="s">
        <v>130</v>
      </c>
      <c r="J21" s="332" t="s">
        <v>130</v>
      </c>
      <c r="K21" s="332" t="s">
        <v>130</v>
      </c>
      <c r="L21" s="333">
        <v>7860</v>
      </c>
      <c r="M21" s="333">
        <v>0</v>
      </c>
      <c r="N21" s="334" t="s">
        <v>61</v>
      </c>
    </row>
    <row r="22" spans="1:14" ht="13.95" customHeight="1" x14ac:dyDescent="0.3">
      <c r="A22" s="319" t="s">
        <v>129</v>
      </c>
      <c r="B22" s="320" t="s">
        <v>129</v>
      </c>
      <c r="C22" s="320"/>
      <c r="D22" s="320" t="s">
        <v>131</v>
      </c>
      <c r="E22" s="322"/>
      <c r="F22" s="330" t="s">
        <v>4</v>
      </c>
      <c r="G22" s="331" t="s">
        <v>195</v>
      </c>
      <c r="H22" s="332" t="s">
        <v>130</v>
      </c>
      <c r="I22" s="332" t="s">
        <v>130</v>
      </c>
      <c r="J22" s="332" t="s">
        <v>130</v>
      </c>
      <c r="K22" s="332" t="s">
        <v>130</v>
      </c>
      <c r="L22" s="333">
        <v>3000</v>
      </c>
      <c r="M22" s="333">
        <v>0</v>
      </c>
      <c r="N22" s="334" t="s">
        <v>62</v>
      </c>
    </row>
    <row r="23" spans="1:14" ht="13.95" customHeight="1" x14ac:dyDescent="0.3">
      <c r="A23" s="319" t="s">
        <v>129</v>
      </c>
      <c r="B23" s="320" t="s">
        <v>129</v>
      </c>
      <c r="C23" s="320"/>
      <c r="D23" s="320" t="s">
        <v>131</v>
      </c>
      <c r="E23" s="322"/>
      <c r="F23" s="330" t="s">
        <v>4</v>
      </c>
      <c r="G23" s="331" t="s">
        <v>196</v>
      </c>
      <c r="H23" s="332" t="s">
        <v>130</v>
      </c>
      <c r="I23" s="332" t="s">
        <v>130</v>
      </c>
      <c r="J23" s="332" t="s">
        <v>130</v>
      </c>
      <c r="K23" s="332" t="s">
        <v>130</v>
      </c>
      <c r="L23" s="333">
        <v>-500</v>
      </c>
      <c r="M23" s="333">
        <v>0</v>
      </c>
      <c r="N23" s="334" t="s">
        <v>75</v>
      </c>
    </row>
    <row r="24" spans="1:14" ht="13.95" customHeight="1" x14ac:dyDescent="0.3">
      <c r="A24" s="321" t="s">
        <v>129</v>
      </c>
      <c r="B24" s="322" t="s">
        <v>129</v>
      </c>
      <c r="C24" s="335"/>
      <c r="D24" s="322">
        <v>231</v>
      </c>
      <c r="E24" s="322"/>
      <c r="F24" s="330" t="s">
        <v>4</v>
      </c>
      <c r="G24" s="331" t="s">
        <v>197</v>
      </c>
      <c r="H24" s="332" t="s">
        <v>130</v>
      </c>
      <c r="I24" s="332" t="s">
        <v>130</v>
      </c>
      <c r="J24" s="332" t="s">
        <v>130</v>
      </c>
      <c r="K24" s="332" t="s">
        <v>130</v>
      </c>
      <c r="L24" s="333">
        <v>-1600</v>
      </c>
      <c r="M24" s="333">
        <v>0</v>
      </c>
      <c r="N24" s="334" t="s">
        <v>63</v>
      </c>
    </row>
    <row r="25" spans="1:14" ht="13.95" customHeight="1" x14ac:dyDescent="0.3">
      <c r="A25" s="321" t="s">
        <v>129</v>
      </c>
      <c r="B25" s="322" t="s">
        <v>129</v>
      </c>
      <c r="C25" s="335"/>
      <c r="D25" s="322">
        <v>231</v>
      </c>
      <c r="E25" s="322"/>
      <c r="F25" s="330" t="s">
        <v>4</v>
      </c>
      <c r="G25" s="331" t="s">
        <v>198</v>
      </c>
      <c r="H25" s="332" t="s">
        <v>130</v>
      </c>
      <c r="I25" s="332" t="s">
        <v>130</v>
      </c>
      <c r="J25" s="332" t="s">
        <v>130</v>
      </c>
      <c r="K25" s="332" t="s">
        <v>130</v>
      </c>
      <c r="L25" s="333">
        <v>-76600</v>
      </c>
      <c r="M25" s="333">
        <v>0</v>
      </c>
      <c r="N25" s="334" t="s">
        <v>58</v>
      </c>
    </row>
    <row r="26" spans="1:14" ht="13.95" customHeight="1" x14ac:dyDescent="0.3">
      <c r="A26" s="319" t="s">
        <v>129</v>
      </c>
      <c r="B26" s="320" t="s">
        <v>129</v>
      </c>
      <c r="C26" s="320"/>
      <c r="D26" s="320" t="s">
        <v>131</v>
      </c>
      <c r="E26" s="322"/>
      <c r="F26" s="330" t="s">
        <v>4</v>
      </c>
      <c r="G26" s="331" t="s">
        <v>199</v>
      </c>
      <c r="H26" s="332" t="s">
        <v>130</v>
      </c>
      <c r="I26" s="332" t="s">
        <v>130</v>
      </c>
      <c r="J26" s="332" t="s">
        <v>130</v>
      </c>
      <c r="K26" s="332" t="s">
        <v>130</v>
      </c>
      <c r="L26" s="333">
        <v>159</v>
      </c>
      <c r="M26" s="333">
        <v>0</v>
      </c>
      <c r="N26" s="334" t="s">
        <v>59</v>
      </c>
    </row>
    <row r="27" spans="1:14" ht="13.95" customHeight="1" x14ac:dyDescent="0.3">
      <c r="A27" s="319" t="s">
        <v>129</v>
      </c>
      <c r="B27" s="320" t="s">
        <v>129</v>
      </c>
      <c r="C27" s="320"/>
      <c r="D27" s="320" t="s">
        <v>131</v>
      </c>
      <c r="E27" s="322"/>
      <c r="F27" s="330" t="s">
        <v>4</v>
      </c>
      <c r="G27" s="331" t="s">
        <v>200</v>
      </c>
      <c r="H27" s="332" t="s">
        <v>130</v>
      </c>
      <c r="I27" s="332" t="s">
        <v>130</v>
      </c>
      <c r="J27" s="332" t="s">
        <v>130</v>
      </c>
      <c r="K27" s="332" t="s">
        <v>130</v>
      </c>
      <c r="L27" s="333">
        <v>154000</v>
      </c>
      <c r="M27" s="333">
        <v>0</v>
      </c>
      <c r="N27" s="334" t="s">
        <v>92</v>
      </c>
    </row>
    <row r="28" spans="1:14" ht="13.95" customHeight="1" x14ac:dyDescent="0.3">
      <c r="A28" s="321" t="s">
        <v>129</v>
      </c>
      <c r="B28" s="322" t="s">
        <v>129</v>
      </c>
      <c r="C28" s="335"/>
      <c r="D28" s="322">
        <v>231</v>
      </c>
      <c r="E28" s="322"/>
      <c r="F28" s="330" t="s">
        <v>4</v>
      </c>
      <c r="G28" s="331" t="s">
        <v>201</v>
      </c>
      <c r="H28" s="332" t="s">
        <v>130</v>
      </c>
      <c r="I28" s="332" t="s">
        <v>130</v>
      </c>
      <c r="J28" s="332" t="s">
        <v>130</v>
      </c>
      <c r="K28" s="332" t="s">
        <v>130</v>
      </c>
      <c r="L28" s="333">
        <v>8300</v>
      </c>
      <c r="M28" s="333">
        <v>0</v>
      </c>
      <c r="N28" s="334" t="s">
        <v>93</v>
      </c>
    </row>
    <row r="29" spans="1:14" ht="13.95" customHeight="1" x14ac:dyDescent="0.3">
      <c r="A29" s="321" t="s">
        <v>129</v>
      </c>
      <c r="B29" s="322" t="s">
        <v>129</v>
      </c>
      <c r="C29" s="335"/>
      <c r="D29" s="322">
        <v>231</v>
      </c>
      <c r="E29" s="322"/>
      <c r="F29" s="330" t="s">
        <v>4</v>
      </c>
      <c r="G29" s="331" t="s">
        <v>202</v>
      </c>
      <c r="H29" s="332" t="s">
        <v>130</v>
      </c>
      <c r="I29" s="332" t="s">
        <v>130</v>
      </c>
      <c r="J29" s="332" t="s">
        <v>130</v>
      </c>
      <c r="K29" s="332" t="s">
        <v>130</v>
      </c>
      <c r="L29" s="333">
        <v>36452</v>
      </c>
      <c r="M29" s="333">
        <v>0</v>
      </c>
      <c r="N29" s="334" t="s">
        <v>57</v>
      </c>
    </row>
    <row r="30" spans="1:14" ht="13.95" customHeight="1" x14ac:dyDescent="0.3">
      <c r="A30" s="319" t="s">
        <v>129</v>
      </c>
      <c r="B30" s="320" t="s">
        <v>129</v>
      </c>
      <c r="C30" s="320"/>
      <c r="D30" s="320" t="s">
        <v>131</v>
      </c>
      <c r="E30" s="322"/>
      <c r="F30" s="330" t="s">
        <v>203</v>
      </c>
      <c r="G30" s="331" t="s">
        <v>160</v>
      </c>
      <c r="H30" s="332" t="s">
        <v>130</v>
      </c>
      <c r="I30" s="332" t="s">
        <v>130</v>
      </c>
      <c r="J30" s="332" t="s">
        <v>130</v>
      </c>
      <c r="K30" s="332" t="s">
        <v>130</v>
      </c>
      <c r="L30" s="333">
        <v>-1762934.35</v>
      </c>
      <c r="M30" s="333">
        <v>0</v>
      </c>
      <c r="N30" s="334" t="s">
        <v>228</v>
      </c>
    </row>
    <row r="31" spans="1:14" ht="13.95" customHeight="1" x14ac:dyDescent="0.3">
      <c r="A31" s="321" t="s">
        <v>129</v>
      </c>
      <c r="B31" s="322" t="s">
        <v>129</v>
      </c>
      <c r="C31" s="335"/>
      <c r="D31" s="322">
        <v>231</v>
      </c>
      <c r="E31" s="322"/>
      <c r="F31" s="330" t="s">
        <v>203</v>
      </c>
      <c r="G31" s="331" t="s">
        <v>204</v>
      </c>
      <c r="H31" s="332" t="s">
        <v>130</v>
      </c>
      <c r="I31" s="332" t="s">
        <v>130</v>
      </c>
      <c r="J31" s="332" t="s">
        <v>130</v>
      </c>
      <c r="K31" s="332" t="s">
        <v>130</v>
      </c>
      <c r="L31" s="333">
        <v>265000</v>
      </c>
      <c r="M31" s="333">
        <v>0</v>
      </c>
      <c r="N31" s="334" t="s">
        <v>229</v>
      </c>
    </row>
    <row r="32" spans="1:14" ht="13.95" customHeight="1" x14ac:dyDescent="0.3">
      <c r="A32" s="321" t="s">
        <v>129</v>
      </c>
      <c r="B32" s="322" t="s">
        <v>129</v>
      </c>
      <c r="C32" s="335"/>
      <c r="D32" s="322">
        <v>231</v>
      </c>
      <c r="E32" s="322"/>
      <c r="F32" s="330" t="s">
        <v>203</v>
      </c>
      <c r="G32" s="331" t="s">
        <v>150</v>
      </c>
      <c r="H32" s="332" t="s">
        <v>130</v>
      </c>
      <c r="I32" s="332" t="s">
        <v>130</v>
      </c>
      <c r="J32" s="332" t="s">
        <v>130</v>
      </c>
      <c r="K32" s="332" t="s">
        <v>130</v>
      </c>
      <c r="L32" s="333">
        <v>79659.14</v>
      </c>
      <c r="M32" s="333">
        <v>0</v>
      </c>
      <c r="N32" s="334" t="s">
        <v>230</v>
      </c>
    </row>
    <row r="33" spans="1:14" ht="13.95" customHeight="1" x14ac:dyDescent="0.3">
      <c r="A33" s="321" t="s">
        <v>129</v>
      </c>
      <c r="B33" s="322" t="s">
        <v>129</v>
      </c>
      <c r="C33" s="335"/>
      <c r="D33" s="322">
        <v>231</v>
      </c>
      <c r="E33" s="322"/>
      <c r="F33" s="330" t="s">
        <v>206</v>
      </c>
      <c r="G33" s="331" t="s">
        <v>160</v>
      </c>
      <c r="H33" s="332" t="s">
        <v>130</v>
      </c>
      <c r="I33" s="332" t="s">
        <v>130</v>
      </c>
      <c r="J33" s="332" t="s">
        <v>130</v>
      </c>
      <c r="K33" s="332" t="s">
        <v>130</v>
      </c>
      <c r="L33" s="333">
        <v>150</v>
      </c>
      <c r="M33" s="333">
        <v>0</v>
      </c>
      <c r="N33" s="334" t="s">
        <v>231</v>
      </c>
    </row>
    <row r="34" spans="1:14" ht="13.95" customHeight="1" x14ac:dyDescent="0.3">
      <c r="A34" s="321" t="s">
        <v>129</v>
      </c>
      <c r="B34" s="322" t="s">
        <v>129</v>
      </c>
      <c r="C34" s="335"/>
      <c r="D34" s="322">
        <v>231</v>
      </c>
      <c r="E34" s="322"/>
      <c r="F34" s="330" t="s">
        <v>206</v>
      </c>
      <c r="G34" s="331" t="s">
        <v>204</v>
      </c>
      <c r="H34" s="332" t="s">
        <v>130</v>
      </c>
      <c r="I34" s="332" t="s">
        <v>130</v>
      </c>
      <c r="J34" s="332" t="s">
        <v>130</v>
      </c>
      <c r="K34" s="332" t="s">
        <v>130</v>
      </c>
      <c r="L34" s="333">
        <v>4250</v>
      </c>
      <c r="M34" s="333">
        <v>0</v>
      </c>
      <c r="N34" s="334" t="s">
        <v>232</v>
      </c>
    </row>
    <row r="35" spans="1:14" ht="13.95" customHeight="1" x14ac:dyDescent="0.3">
      <c r="A35" s="321" t="s">
        <v>129</v>
      </c>
      <c r="B35" s="322" t="s">
        <v>129</v>
      </c>
      <c r="C35" s="335"/>
      <c r="D35" s="322">
        <v>231</v>
      </c>
      <c r="E35" s="322"/>
      <c r="F35" s="330" t="s">
        <v>207</v>
      </c>
      <c r="G35" s="331" t="s">
        <v>208</v>
      </c>
      <c r="H35" s="332" t="s">
        <v>130</v>
      </c>
      <c r="I35" s="332" t="s">
        <v>130</v>
      </c>
      <c r="J35" s="332" t="s">
        <v>130</v>
      </c>
      <c r="K35" s="332" t="s">
        <v>130</v>
      </c>
      <c r="L35" s="333">
        <v>700</v>
      </c>
      <c r="M35" s="333">
        <v>0</v>
      </c>
      <c r="N35" s="334" t="s">
        <v>233</v>
      </c>
    </row>
    <row r="36" spans="1:14" ht="13.95" customHeight="1" x14ac:dyDescent="0.3">
      <c r="A36" s="321" t="s">
        <v>129</v>
      </c>
      <c r="B36" s="322" t="s">
        <v>129</v>
      </c>
      <c r="C36" s="335"/>
      <c r="D36" s="322">
        <v>231</v>
      </c>
      <c r="E36" s="322"/>
      <c r="F36" s="330" t="s">
        <v>209</v>
      </c>
      <c r="G36" s="331" t="s">
        <v>160</v>
      </c>
      <c r="H36" s="332" t="s">
        <v>130</v>
      </c>
      <c r="I36" s="332" t="s">
        <v>130</v>
      </c>
      <c r="J36" s="332" t="s">
        <v>130</v>
      </c>
      <c r="K36" s="332" t="s">
        <v>130</v>
      </c>
      <c r="L36" s="333">
        <v>-1500</v>
      </c>
      <c r="M36" s="333">
        <v>0</v>
      </c>
      <c r="N36" s="334" t="s">
        <v>234</v>
      </c>
    </row>
    <row r="37" spans="1:14" ht="13.95" customHeight="1" x14ac:dyDescent="0.3">
      <c r="A37" s="321" t="s">
        <v>129</v>
      </c>
      <c r="B37" s="322" t="s">
        <v>129</v>
      </c>
      <c r="C37" s="335"/>
      <c r="D37" s="322">
        <v>231</v>
      </c>
      <c r="E37" s="322"/>
      <c r="F37" s="336" t="s">
        <v>209</v>
      </c>
      <c r="G37" s="337" t="s">
        <v>208</v>
      </c>
      <c r="H37" s="332" t="s">
        <v>130</v>
      </c>
      <c r="I37" s="332" t="s">
        <v>130</v>
      </c>
      <c r="J37" s="332" t="s">
        <v>130</v>
      </c>
      <c r="K37" s="332" t="s">
        <v>130</v>
      </c>
      <c r="L37" s="338">
        <v>-300</v>
      </c>
      <c r="M37" s="333">
        <v>0</v>
      </c>
      <c r="N37" s="334" t="s">
        <v>235</v>
      </c>
    </row>
    <row r="38" spans="1:14" ht="13.95" customHeight="1" x14ac:dyDescent="0.3">
      <c r="A38" s="321" t="s">
        <v>129</v>
      </c>
      <c r="B38" s="322" t="s">
        <v>129</v>
      </c>
      <c r="C38" s="335"/>
      <c r="D38" s="322">
        <v>231</v>
      </c>
      <c r="E38" s="322"/>
      <c r="F38" s="330" t="s">
        <v>210</v>
      </c>
      <c r="G38" s="331" t="s">
        <v>160</v>
      </c>
      <c r="H38" s="332" t="s">
        <v>130</v>
      </c>
      <c r="I38" s="332" t="s">
        <v>130</v>
      </c>
      <c r="J38" s="332" t="s">
        <v>130</v>
      </c>
      <c r="K38" s="332" t="s">
        <v>130</v>
      </c>
      <c r="L38" s="333">
        <v>-28122</v>
      </c>
      <c r="M38" s="333">
        <v>0</v>
      </c>
      <c r="N38" s="334" t="s">
        <v>236</v>
      </c>
    </row>
    <row r="39" spans="1:14" ht="13.95" customHeight="1" x14ac:dyDescent="0.3">
      <c r="A39" s="321" t="s">
        <v>129</v>
      </c>
      <c r="B39" s="322" t="s">
        <v>129</v>
      </c>
      <c r="C39" s="335"/>
      <c r="D39" s="322">
        <v>231</v>
      </c>
      <c r="E39" s="322"/>
      <c r="F39" s="330" t="s">
        <v>210</v>
      </c>
      <c r="G39" s="331" t="s">
        <v>211</v>
      </c>
      <c r="H39" s="332" t="s">
        <v>130</v>
      </c>
      <c r="I39" s="332" t="s">
        <v>130</v>
      </c>
      <c r="J39" s="332" t="s">
        <v>130</v>
      </c>
      <c r="K39" s="332" t="s">
        <v>130</v>
      </c>
      <c r="L39" s="333">
        <v>-11500</v>
      </c>
      <c r="M39" s="333">
        <v>0</v>
      </c>
      <c r="N39" s="334" t="s">
        <v>237</v>
      </c>
    </row>
    <row r="40" spans="1:14" ht="13.95" customHeight="1" x14ac:dyDescent="0.3">
      <c r="A40" s="319" t="s">
        <v>129</v>
      </c>
      <c r="B40" s="320" t="s">
        <v>129</v>
      </c>
      <c r="C40" s="320"/>
      <c r="D40" s="320" t="s">
        <v>131</v>
      </c>
      <c r="E40" s="322"/>
      <c r="F40" s="330" t="s">
        <v>210</v>
      </c>
      <c r="G40" s="331" t="s">
        <v>212</v>
      </c>
      <c r="H40" s="332" t="s">
        <v>130</v>
      </c>
      <c r="I40" s="332" t="s">
        <v>130</v>
      </c>
      <c r="J40" s="332" t="s">
        <v>130</v>
      </c>
      <c r="K40" s="332" t="s">
        <v>130</v>
      </c>
      <c r="L40" s="333">
        <v>-1000</v>
      </c>
      <c r="M40" s="333">
        <v>0</v>
      </c>
      <c r="N40" s="334" t="s">
        <v>238</v>
      </c>
    </row>
    <row r="41" spans="1:14" ht="13.95" customHeight="1" x14ac:dyDescent="0.3">
      <c r="A41" s="319" t="s">
        <v>129</v>
      </c>
      <c r="B41" s="320" t="s">
        <v>129</v>
      </c>
      <c r="C41" s="320"/>
      <c r="D41" s="320" t="s">
        <v>131</v>
      </c>
      <c r="E41" s="322"/>
      <c r="F41" s="330" t="s">
        <v>210</v>
      </c>
      <c r="G41" s="331" t="s">
        <v>208</v>
      </c>
      <c r="H41" s="332" t="s">
        <v>130</v>
      </c>
      <c r="I41" s="332" t="s">
        <v>130</v>
      </c>
      <c r="J41" s="332" t="s">
        <v>130</v>
      </c>
      <c r="K41" s="332" t="s">
        <v>130</v>
      </c>
      <c r="L41" s="333">
        <v>-278</v>
      </c>
      <c r="M41" s="333">
        <v>0</v>
      </c>
      <c r="N41" s="334" t="s">
        <v>239</v>
      </c>
    </row>
    <row r="42" spans="1:14" ht="13.95" customHeight="1" x14ac:dyDescent="0.3">
      <c r="A42" s="321" t="s">
        <v>129</v>
      </c>
      <c r="B42" s="322" t="s">
        <v>129</v>
      </c>
      <c r="C42" s="335"/>
      <c r="D42" s="322">
        <v>231</v>
      </c>
      <c r="E42" s="322"/>
      <c r="F42" s="330" t="s">
        <v>210</v>
      </c>
      <c r="G42" s="331" t="s">
        <v>161</v>
      </c>
      <c r="H42" s="332" t="s">
        <v>130</v>
      </c>
      <c r="I42" s="332" t="s">
        <v>130</v>
      </c>
      <c r="J42" s="332" t="s">
        <v>130</v>
      </c>
      <c r="K42" s="332" t="s">
        <v>130</v>
      </c>
      <c r="L42" s="333">
        <v>10000</v>
      </c>
      <c r="M42" s="333">
        <v>0</v>
      </c>
      <c r="N42" s="334" t="s">
        <v>240</v>
      </c>
    </row>
    <row r="43" spans="1:14" ht="13.95" customHeight="1" x14ac:dyDescent="0.3">
      <c r="A43" s="319" t="s">
        <v>129</v>
      </c>
      <c r="B43" s="320" t="s">
        <v>129</v>
      </c>
      <c r="C43" s="320"/>
      <c r="D43" s="320" t="s">
        <v>131</v>
      </c>
      <c r="E43" s="322"/>
      <c r="F43" s="330" t="s">
        <v>213</v>
      </c>
      <c r="G43" s="331" t="s">
        <v>160</v>
      </c>
      <c r="H43" s="332" t="s">
        <v>130</v>
      </c>
      <c r="I43" s="332" t="s">
        <v>130</v>
      </c>
      <c r="J43" s="332" t="s">
        <v>130</v>
      </c>
      <c r="K43" s="332" t="s">
        <v>130</v>
      </c>
      <c r="L43" s="333">
        <v>14253.74</v>
      </c>
      <c r="M43" s="333">
        <v>0</v>
      </c>
      <c r="N43" s="334" t="s">
        <v>241</v>
      </c>
    </row>
    <row r="44" spans="1:14" ht="13.95" customHeight="1" x14ac:dyDescent="0.3">
      <c r="A44" s="319" t="s">
        <v>129</v>
      </c>
      <c r="B44" s="320" t="s">
        <v>129</v>
      </c>
      <c r="C44" s="320"/>
      <c r="D44" s="320" t="s">
        <v>131</v>
      </c>
      <c r="E44" s="322"/>
      <c r="F44" s="330" t="s">
        <v>213</v>
      </c>
      <c r="G44" s="331" t="s">
        <v>211</v>
      </c>
      <c r="H44" s="332" t="s">
        <v>130</v>
      </c>
      <c r="I44" s="332" t="s">
        <v>130</v>
      </c>
      <c r="J44" s="332" t="s">
        <v>130</v>
      </c>
      <c r="K44" s="332" t="s">
        <v>130</v>
      </c>
      <c r="L44" s="333">
        <v>3528</v>
      </c>
      <c r="M44" s="333">
        <v>0</v>
      </c>
      <c r="N44" s="334" t="s">
        <v>242</v>
      </c>
    </row>
    <row r="45" spans="1:14" ht="13.95" customHeight="1" x14ac:dyDescent="0.3">
      <c r="A45" s="321" t="s">
        <v>129</v>
      </c>
      <c r="B45" s="322" t="s">
        <v>129</v>
      </c>
      <c r="C45" s="335"/>
      <c r="D45" s="322">
        <v>231</v>
      </c>
      <c r="E45" s="322"/>
      <c r="F45" s="330" t="s">
        <v>213</v>
      </c>
      <c r="G45" s="331" t="s">
        <v>212</v>
      </c>
      <c r="H45" s="332" t="s">
        <v>130</v>
      </c>
      <c r="I45" s="332" t="s">
        <v>130</v>
      </c>
      <c r="J45" s="332" t="s">
        <v>130</v>
      </c>
      <c r="K45" s="332" t="s">
        <v>130</v>
      </c>
      <c r="L45" s="333">
        <v>-20462.900000000001</v>
      </c>
      <c r="M45" s="333">
        <v>0</v>
      </c>
      <c r="N45" s="334" t="s">
        <v>243</v>
      </c>
    </row>
    <row r="46" spans="1:14" ht="13.95" customHeight="1" x14ac:dyDescent="0.3">
      <c r="A46" s="319" t="s">
        <v>129</v>
      </c>
      <c r="B46" s="320" t="s">
        <v>129</v>
      </c>
      <c r="C46" s="320"/>
      <c r="D46" s="320" t="s">
        <v>131</v>
      </c>
      <c r="E46" s="322"/>
      <c r="F46" s="330" t="s">
        <v>214</v>
      </c>
      <c r="G46" s="331" t="s">
        <v>160</v>
      </c>
      <c r="H46" s="332" t="s">
        <v>130</v>
      </c>
      <c r="I46" s="332" t="s">
        <v>130</v>
      </c>
      <c r="J46" s="332" t="s">
        <v>130</v>
      </c>
      <c r="K46" s="332" t="s">
        <v>130</v>
      </c>
      <c r="L46" s="333">
        <v>-105000</v>
      </c>
      <c r="M46" s="333">
        <v>0</v>
      </c>
      <c r="N46" s="334" t="s">
        <v>244</v>
      </c>
    </row>
    <row r="47" spans="1:14" ht="13.95" customHeight="1" x14ac:dyDescent="0.3">
      <c r="A47" s="319" t="s">
        <v>129</v>
      </c>
      <c r="B47" s="320" t="s">
        <v>129</v>
      </c>
      <c r="C47" s="320"/>
      <c r="D47" s="320" t="s">
        <v>131</v>
      </c>
      <c r="E47" s="322"/>
      <c r="F47" s="330" t="s">
        <v>214</v>
      </c>
      <c r="G47" s="331" t="s">
        <v>211</v>
      </c>
      <c r="H47" s="332" t="s">
        <v>130</v>
      </c>
      <c r="I47" s="332" t="s">
        <v>130</v>
      </c>
      <c r="J47" s="332" t="s">
        <v>130</v>
      </c>
      <c r="K47" s="332" t="s">
        <v>130</v>
      </c>
      <c r="L47" s="333">
        <v>47000</v>
      </c>
      <c r="M47" s="333">
        <v>0</v>
      </c>
      <c r="N47" s="334" t="s">
        <v>245</v>
      </c>
    </row>
    <row r="48" spans="1:14" ht="13.95" customHeight="1" x14ac:dyDescent="0.3">
      <c r="A48" s="321" t="s">
        <v>129</v>
      </c>
      <c r="B48" s="322" t="s">
        <v>129</v>
      </c>
      <c r="C48" s="335"/>
      <c r="D48" s="322">
        <v>231</v>
      </c>
      <c r="E48" s="322"/>
      <c r="F48" s="330" t="s">
        <v>214</v>
      </c>
      <c r="G48" s="331" t="s">
        <v>208</v>
      </c>
      <c r="H48" s="332" t="s">
        <v>130</v>
      </c>
      <c r="I48" s="332" t="s">
        <v>130</v>
      </c>
      <c r="J48" s="332" t="s">
        <v>130</v>
      </c>
      <c r="K48" s="332" t="s">
        <v>130</v>
      </c>
      <c r="L48" s="333">
        <v>5000</v>
      </c>
      <c r="M48" s="333">
        <v>0</v>
      </c>
      <c r="N48" s="334" t="s">
        <v>246</v>
      </c>
    </row>
    <row r="49" spans="1:14" ht="13.95" customHeight="1" x14ac:dyDescent="0.3">
      <c r="A49" s="321" t="s">
        <v>129</v>
      </c>
      <c r="B49" s="322" t="s">
        <v>129</v>
      </c>
      <c r="C49" s="335"/>
      <c r="D49" s="322">
        <v>231</v>
      </c>
      <c r="E49" s="322"/>
      <c r="F49" s="330" t="s">
        <v>214</v>
      </c>
      <c r="G49" s="331" t="s">
        <v>159</v>
      </c>
      <c r="H49" s="332" t="s">
        <v>130</v>
      </c>
      <c r="I49" s="332" t="s">
        <v>130</v>
      </c>
      <c r="J49" s="332" t="s">
        <v>130</v>
      </c>
      <c r="K49" s="332" t="s">
        <v>130</v>
      </c>
      <c r="L49" s="333">
        <v>3000</v>
      </c>
      <c r="M49" s="333">
        <v>0</v>
      </c>
      <c r="N49" s="334" t="s">
        <v>247</v>
      </c>
    </row>
    <row r="50" spans="1:14" ht="13.95" customHeight="1" x14ac:dyDescent="0.3">
      <c r="A50" s="319" t="s">
        <v>129</v>
      </c>
      <c r="B50" s="320" t="s">
        <v>129</v>
      </c>
      <c r="C50" s="320"/>
      <c r="D50" s="320" t="s">
        <v>131</v>
      </c>
      <c r="E50" s="322"/>
      <c r="F50" s="330" t="s">
        <v>215</v>
      </c>
      <c r="G50" s="331" t="s">
        <v>160</v>
      </c>
      <c r="H50" s="332" t="s">
        <v>130</v>
      </c>
      <c r="I50" s="332" t="s">
        <v>130</v>
      </c>
      <c r="J50" s="332" t="s">
        <v>130</v>
      </c>
      <c r="K50" s="332" t="s">
        <v>130</v>
      </c>
      <c r="L50" s="333">
        <v>-1000</v>
      </c>
      <c r="M50" s="333">
        <v>0</v>
      </c>
      <c r="N50" s="334" t="s">
        <v>248</v>
      </c>
    </row>
    <row r="51" spans="1:14" ht="13.95" customHeight="1" x14ac:dyDescent="0.3">
      <c r="A51" s="321" t="s">
        <v>129</v>
      </c>
      <c r="B51" s="322" t="s">
        <v>129</v>
      </c>
      <c r="C51" s="335"/>
      <c r="D51" s="322">
        <v>231</v>
      </c>
      <c r="E51" s="322"/>
      <c r="F51" s="330" t="s">
        <v>215</v>
      </c>
      <c r="G51" s="331" t="s">
        <v>211</v>
      </c>
      <c r="H51" s="332" t="s">
        <v>130</v>
      </c>
      <c r="I51" s="332" t="s">
        <v>130</v>
      </c>
      <c r="J51" s="332" t="s">
        <v>130</v>
      </c>
      <c r="K51" s="332" t="s">
        <v>130</v>
      </c>
      <c r="L51" s="333">
        <v>-18562</v>
      </c>
      <c r="M51" s="333">
        <v>0</v>
      </c>
      <c r="N51" s="334" t="s">
        <v>249</v>
      </c>
    </row>
    <row r="52" spans="1:14" ht="13.95" customHeight="1" x14ac:dyDescent="0.3">
      <c r="A52" s="319" t="s">
        <v>129</v>
      </c>
      <c r="B52" s="320" t="s">
        <v>129</v>
      </c>
      <c r="C52" s="320"/>
      <c r="D52" s="320" t="s">
        <v>131</v>
      </c>
      <c r="E52" s="322"/>
      <c r="F52" s="330" t="s">
        <v>215</v>
      </c>
      <c r="G52" s="331" t="s">
        <v>208</v>
      </c>
      <c r="H52" s="332" t="s">
        <v>130</v>
      </c>
      <c r="I52" s="332" t="s">
        <v>130</v>
      </c>
      <c r="J52" s="332" t="s">
        <v>130</v>
      </c>
      <c r="K52" s="332" t="s">
        <v>130</v>
      </c>
      <c r="L52" s="333">
        <v>4080</v>
      </c>
      <c r="M52" s="333">
        <v>0</v>
      </c>
      <c r="N52" s="334" t="s">
        <v>250</v>
      </c>
    </row>
    <row r="53" spans="1:14" ht="13.95" customHeight="1" x14ac:dyDescent="0.3">
      <c r="A53" s="321" t="s">
        <v>129</v>
      </c>
      <c r="B53" s="322" t="s">
        <v>129</v>
      </c>
      <c r="C53" s="335"/>
      <c r="D53" s="322">
        <v>231</v>
      </c>
      <c r="E53" s="322"/>
      <c r="F53" s="330" t="s">
        <v>216</v>
      </c>
      <c r="G53" s="331" t="s">
        <v>160</v>
      </c>
      <c r="H53" s="332" t="s">
        <v>130</v>
      </c>
      <c r="I53" s="332" t="s">
        <v>130</v>
      </c>
      <c r="J53" s="332" t="s">
        <v>130</v>
      </c>
      <c r="K53" s="332" t="s">
        <v>130</v>
      </c>
      <c r="L53" s="333">
        <v>-2800</v>
      </c>
      <c r="M53" s="333">
        <v>0</v>
      </c>
      <c r="N53" s="334" t="s">
        <v>251</v>
      </c>
    </row>
    <row r="54" spans="1:14" ht="13.95" customHeight="1" x14ac:dyDescent="0.3">
      <c r="A54" s="319" t="s">
        <v>129</v>
      </c>
      <c r="B54" s="320" t="s">
        <v>129</v>
      </c>
      <c r="C54" s="320"/>
      <c r="D54" s="320" t="s">
        <v>131</v>
      </c>
      <c r="E54" s="322"/>
      <c r="F54" s="330" t="s">
        <v>217</v>
      </c>
      <c r="G54" s="331" t="s">
        <v>160</v>
      </c>
      <c r="H54" s="332" t="s">
        <v>130</v>
      </c>
      <c r="I54" s="332" t="s">
        <v>130</v>
      </c>
      <c r="J54" s="332" t="s">
        <v>130</v>
      </c>
      <c r="K54" s="332" t="s">
        <v>130</v>
      </c>
      <c r="L54" s="333">
        <v>-51633.45</v>
      </c>
      <c r="M54" s="333">
        <v>0</v>
      </c>
      <c r="N54" s="334" t="s">
        <v>252</v>
      </c>
    </row>
    <row r="55" spans="1:14" ht="13.95" customHeight="1" x14ac:dyDescent="0.3">
      <c r="A55" s="319" t="s">
        <v>129</v>
      </c>
      <c r="B55" s="320" t="s">
        <v>129</v>
      </c>
      <c r="C55" s="320"/>
      <c r="D55" s="320" t="s">
        <v>131</v>
      </c>
      <c r="E55" s="322"/>
      <c r="F55" s="330" t="s">
        <v>217</v>
      </c>
      <c r="G55" s="331" t="s">
        <v>150</v>
      </c>
      <c r="H55" s="332" t="s">
        <v>130</v>
      </c>
      <c r="I55" s="332" t="s">
        <v>130</v>
      </c>
      <c r="J55" s="332" t="s">
        <v>130</v>
      </c>
      <c r="K55" s="332" t="s">
        <v>130</v>
      </c>
      <c r="L55" s="333">
        <v>638199.63</v>
      </c>
      <c r="M55" s="333">
        <v>0</v>
      </c>
      <c r="N55" s="334" t="s">
        <v>253</v>
      </c>
    </row>
    <row r="56" spans="1:14" ht="13.95" customHeight="1" x14ac:dyDescent="0.3">
      <c r="A56" s="321" t="s">
        <v>129</v>
      </c>
      <c r="B56" s="322" t="s">
        <v>129</v>
      </c>
      <c r="C56" s="335"/>
      <c r="D56" s="322">
        <v>231</v>
      </c>
      <c r="E56" s="322"/>
      <c r="F56" s="330" t="s">
        <v>217</v>
      </c>
      <c r="G56" s="331" t="s">
        <v>205</v>
      </c>
      <c r="H56" s="332" t="s">
        <v>130</v>
      </c>
      <c r="I56" s="332" t="s">
        <v>130</v>
      </c>
      <c r="J56" s="332" t="s">
        <v>130</v>
      </c>
      <c r="K56" s="332" t="s">
        <v>130</v>
      </c>
      <c r="L56" s="333">
        <v>-81844</v>
      </c>
      <c r="M56" s="333">
        <v>0</v>
      </c>
      <c r="N56" s="334" t="s">
        <v>254</v>
      </c>
    </row>
    <row r="57" spans="1:14" ht="13.95" customHeight="1" x14ac:dyDescent="0.3">
      <c r="A57" s="321" t="s">
        <v>129</v>
      </c>
      <c r="B57" s="322" t="s">
        <v>129</v>
      </c>
      <c r="C57" s="335"/>
      <c r="D57" s="322">
        <v>231</v>
      </c>
      <c r="E57" s="322"/>
      <c r="F57" s="330" t="s">
        <v>217</v>
      </c>
      <c r="G57" s="331" t="s">
        <v>211</v>
      </c>
      <c r="H57" s="332" t="s">
        <v>130</v>
      </c>
      <c r="I57" s="332" t="s">
        <v>130</v>
      </c>
      <c r="J57" s="332" t="s">
        <v>130</v>
      </c>
      <c r="K57" s="332" t="s">
        <v>130</v>
      </c>
      <c r="L57" s="333">
        <v>-5000</v>
      </c>
      <c r="M57" s="333">
        <v>0</v>
      </c>
      <c r="N57" s="334" t="s">
        <v>255</v>
      </c>
    </row>
    <row r="58" spans="1:14" ht="13.95" customHeight="1" x14ac:dyDescent="0.3">
      <c r="A58" s="319" t="s">
        <v>129</v>
      </c>
      <c r="B58" s="320" t="s">
        <v>129</v>
      </c>
      <c r="C58" s="320"/>
      <c r="D58" s="320" t="s">
        <v>131</v>
      </c>
      <c r="E58" s="322"/>
      <c r="F58" s="330" t="s">
        <v>217</v>
      </c>
      <c r="G58" s="331" t="s">
        <v>212</v>
      </c>
      <c r="H58" s="332" t="s">
        <v>130</v>
      </c>
      <c r="I58" s="332" t="s">
        <v>130</v>
      </c>
      <c r="J58" s="332" t="s">
        <v>130</v>
      </c>
      <c r="K58" s="332" t="s">
        <v>130</v>
      </c>
      <c r="L58" s="333">
        <v>5000</v>
      </c>
      <c r="M58" s="333">
        <v>0</v>
      </c>
      <c r="N58" s="334" t="s">
        <v>256</v>
      </c>
    </row>
    <row r="59" spans="1:14" ht="13.95" customHeight="1" x14ac:dyDescent="0.3">
      <c r="A59" s="319" t="s">
        <v>129</v>
      </c>
      <c r="B59" s="320" t="s">
        <v>129</v>
      </c>
      <c r="C59" s="320"/>
      <c r="D59" s="320" t="s">
        <v>131</v>
      </c>
      <c r="E59" s="322"/>
      <c r="F59" s="330" t="s">
        <v>217</v>
      </c>
      <c r="G59" s="331" t="s">
        <v>159</v>
      </c>
      <c r="H59" s="332" t="s">
        <v>130</v>
      </c>
      <c r="I59" s="332" t="s">
        <v>130</v>
      </c>
      <c r="J59" s="332" t="s">
        <v>130</v>
      </c>
      <c r="K59" s="332" t="s">
        <v>130</v>
      </c>
      <c r="L59" s="333">
        <v>5376.71</v>
      </c>
      <c r="M59" s="333">
        <v>0</v>
      </c>
      <c r="N59" s="334" t="s">
        <v>257</v>
      </c>
    </row>
    <row r="60" spans="1:14" ht="13.95" customHeight="1" x14ac:dyDescent="0.3">
      <c r="A60" s="321" t="s">
        <v>129</v>
      </c>
      <c r="B60" s="322" t="s">
        <v>129</v>
      </c>
      <c r="C60" s="335"/>
      <c r="D60" s="322">
        <v>231</v>
      </c>
      <c r="E60" s="322"/>
      <c r="F60" s="330" t="s">
        <v>217</v>
      </c>
      <c r="G60" s="331" t="s">
        <v>218</v>
      </c>
      <c r="H60" s="332" t="s">
        <v>130</v>
      </c>
      <c r="I60" s="332" t="s">
        <v>130</v>
      </c>
      <c r="J60" s="332" t="s">
        <v>130</v>
      </c>
      <c r="K60" s="332" t="s">
        <v>130</v>
      </c>
      <c r="L60" s="333">
        <v>-2800000</v>
      </c>
      <c r="M60" s="333">
        <v>0</v>
      </c>
      <c r="N60" s="334" t="s">
        <v>258</v>
      </c>
    </row>
    <row r="61" spans="1:14" ht="13.95" customHeight="1" x14ac:dyDescent="0.3">
      <c r="A61" s="321" t="s">
        <v>129</v>
      </c>
      <c r="B61" s="322" t="s">
        <v>129</v>
      </c>
      <c r="C61" s="335"/>
      <c r="D61" s="322">
        <v>231</v>
      </c>
      <c r="E61" s="322"/>
      <c r="F61" s="330" t="s">
        <v>217</v>
      </c>
      <c r="G61" s="331" t="s">
        <v>219</v>
      </c>
      <c r="H61" s="332" t="s">
        <v>130</v>
      </c>
      <c r="I61" s="332" t="s">
        <v>130</v>
      </c>
      <c r="J61" s="332" t="s">
        <v>130</v>
      </c>
      <c r="K61" s="332" t="s">
        <v>130</v>
      </c>
      <c r="L61" s="333">
        <v>900000</v>
      </c>
      <c r="M61" s="333">
        <v>0</v>
      </c>
      <c r="N61" s="334" t="s">
        <v>259</v>
      </c>
    </row>
    <row r="62" spans="1:14" ht="13.95" customHeight="1" x14ac:dyDescent="0.3">
      <c r="A62" s="319" t="s">
        <v>129</v>
      </c>
      <c r="B62" s="320" t="s">
        <v>129</v>
      </c>
      <c r="C62" s="320"/>
      <c r="D62" s="320" t="s">
        <v>131</v>
      </c>
      <c r="E62" s="322"/>
      <c r="F62" s="336" t="s">
        <v>220</v>
      </c>
      <c r="G62" s="337" t="s">
        <v>160</v>
      </c>
      <c r="H62" s="332" t="s">
        <v>130</v>
      </c>
      <c r="I62" s="332" t="s">
        <v>130</v>
      </c>
      <c r="J62" s="332" t="s">
        <v>130</v>
      </c>
      <c r="K62" s="332" t="s">
        <v>130</v>
      </c>
      <c r="L62" s="333">
        <v>-2500</v>
      </c>
      <c r="M62" s="333">
        <v>0</v>
      </c>
      <c r="N62" s="334" t="s">
        <v>260</v>
      </c>
    </row>
    <row r="63" spans="1:14" ht="13.95" customHeight="1" x14ac:dyDescent="0.3">
      <c r="A63" s="321" t="s">
        <v>129</v>
      </c>
      <c r="B63" s="322" t="s">
        <v>129</v>
      </c>
      <c r="C63" s="335"/>
      <c r="D63" s="322">
        <v>231</v>
      </c>
      <c r="E63" s="322"/>
      <c r="F63" s="330" t="s">
        <v>221</v>
      </c>
      <c r="G63" s="331" t="s">
        <v>160</v>
      </c>
      <c r="H63" s="332" t="s">
        <v>130</v>
      </c>
      <c r="I63" s="332" t="s">
        <v>130</v>
      </c>
      <c r="J63" s="332" t="s">
        <v>130</v>
      </c>
      <c r="K63" s="332" t="s">
        <v>130</v>
      </c>
      <c r="L63" s="333">
        <v>4000</v>
      </c>
      <c r="M63" s="333">
        <v>0</v>
      </c>
      <c r="N63" s="334" t="s">
        <v>261</v>
      </c>
    </row>
    <row r="64" spans="1:14" ht="13.95" customHeight="1" x14ac:dyDescent="0.3">
      <c r="A64" s="321" t="s">
        <v>129</v>
      </c>
      <c r="B64" s="322" t="s">
        <v>129</v>
      </c>
      <c r="C64" s="335"/>
      <c r="D64" s="322">
        <v>231</v>
      </c>
      <c r="E64" s="322"/>
      <c r="F64" s="330" t="s">
        <v>221</v>
      </c>
      <c r="G64" s="331" t="s">
        <v>159</v>
      </c>
      <c r="H64" s="332" t="s">
        <v>130</v>
      </c>
      <c r="I64" s="332" t="s">
        <v>130</v>
      </c>
      <c r="J64" s="332" t="s">
        <v>130</v>
      </c>
      <c r="K64" s="332" t="s">
        <v>130</v>
      </c>
      <c r="L64" s="333">
        <v>2305</v>
      </c>
      <c r="M64" s="333">
        <v>0</v>
      </c>
      <c r="N64" s="334" t="s">
        <v>262</v>
      </c>
    </row>
    <row r="65" spans="1:14" ht="13.95" customHeight="1" x14ac:dyDescent="0.3">
      <c r="A65" s="319" t="s">
        <v>129</v>
      </c>
      <c r="B65" s="320" t="s">
        <v>129</v>
      </c>
      <c r="C65" s="320"/>
      <c r="D65" s="320" t="s">
        <v>131</v>
      </c>
      <c r="E65" s="322"/>
      <c r="F65" s="330" t="s">
        <v>222</v>
      </c>
      <c r="G65" s="331" t="s">
        <v>160</v>
      </c>
      <c r="H65" s="332" t="s">
        <v>130</v>
      </c>
      <c r="I65" s="332" t="s">
        <v>130</v>
      </c>
      <c r="J65" s="332" t="s">
        <v>130</v>
      </c>
      <c r="K65" s="332" t="s">
        <v>130</v>
      </c>
      <c r="L65" s="333">
        <v>7000</v>
      </c>
      <c r="M65" s="333">
        <v>0</v>
      </c>
      <c r="N65" s="334" t="s">
        <v>263</v>
      </c>
    </row>
    <row r="66" spans="1:14" ht="13.95" customHeight="1" x14ac:dyDescent="0.3">
      <c r="A66" s="319" t="s">
        <v>129</v>
      </c>
      <c r="B66" s="320" t="s">
        <v>129</v>
      </c>
      <c r="C66" s="320"/>
      <c r="D66" s="320" t="s">
        <v>131</v>
      </c>
      <c r="E66" s="322"/>
      <c r="F66" s="330" t="s">
        <v>222</v>
      </c>
      <c r="G66" s="331" t="s">
        <v>159</v>
      </c>
      <c r="H66" s="332" t="s">
        <v>130</v>
      </c>
      <c r="I66" s="332" t="s">
        <v>130</v>
      </c>
      <c r="J66" s="332" t="s">
        <v>130</v>
      </c>
      <c r="K66" s="332" t="s">
        <v>130</v>
      </c>
      <c r="L66" s="333">
        <v>1000</v>
      </c>
      <c r="M66" s="333">
        <v>0</v>
      </c>
      <c r="N66" s="334" t="s">
        <v>264</v>
      </c>
    </row>
    <row r="67" spans="1:14" ht="13.95" customHeight="1" x14ac:dyDescent="0.3">
      <c r="A67" s="319" t="s">
        <v>129</v>
      </c>
      <c r="B67" s="320" t="s">
        <v>129</v>
      </c>
      <c r="C67" s="320"/>
      <c r="D67" s="320" t="s">
        <v>131</v>
      </c>
      <c r="E67" s="322"/>
      <c r="F67" s="330" t="s">
        <v>223</v>
      </c>
      <c r="G67" s="331" t="s">
        <v>160</v>
      </c>
      <c r="H67" s="332" t="s">
        <v>130</v>
      </c>
      <c r="I67" s="332" t="s">
        <v>130</v>
      </c>
      <c r="J67" s="332" t="s">
        <v>130</v>
      </c>
      <c r="K67" s="332" t="s">
        <v>130</v>
      </c>
      <c r="L67" s="333">
        <v>20000</v>
      </c>
      <c r="M67" s="333">
        <v>0</v>
      </c>
      <c r="N67" s="334" t="s">
        <v>265</v>
      </c>
    </row>
    <row r="68" spans="1:14" ht="13.95" customHeight="1" x14ac:dyDescent="0.3">
      <c r="A68" s="321" t="s">
        <v>129</v>
      </c>
      <c r="B68" s="322" t="s">
        <v>129</v>
      </c>
      <c r="C68" s="335"/>
      <c r="D68" s="322">
        <v>231</v>
      </c>
      <c r="E68" s="322"/>
      <c r="F68" s="330" t="s">
        <v>5</v>
      </c>
      <c r="G68" s="331" t="s">
        <v>162</v>
      </c>
      <c r="H68" s="332" t="s">
        <v>130</v>
      </c>
      <c r="I68" s="332" t="s">
        <v>130</v>
      </c>
      <c r="J68" s="332" t="s">
        <v>130</v>
      </c>
      <c r="K68" s="332" t="s">
        <v>130</v>
      </c>
      <c r="L68" s="333">
        <v>50400</v>
      </c>
      <c r="M68" s="333">
        <v>0</v>
      </c>
      <c r="N68" s="334" t="s">
        <v>266</v>
      </c>
    </row>
    <row r="69" spans="1:14" ht="13.95" customHeight="1" x14ac:dyDescent="0.3">
      <c r="A69" s="319" t="s">
        <v>129</v>
      </c>
      <c r="B69" s="320" t="s">
        <v>129</v>
      </c>
      <c r="C69" s="320"/>
      <c r="D69" s="320" t="s">
        <v>131</v>
      </c>
      <c r="E69" s="322"/>
      <c r="F69" s="336" t="s">
        <v>224</v>
      </c>
      <c r="G69" s="337" t="s">
        <v>160</v>
      </c>
      <c r="H69" s="332" t="s">
        <v>130</v>
      </c>
      <c r="I69" s="332" t="s">
        <v>130</v>
      </c>
      <c r="J69" s="332" t="s">
        <v>130</v>
      </c>
      <c r="K69" s="332" t="s">
        <v>130</v>
      </c>
      <c r="L69" s="333">
        <v>1200</v>
      </c>
      <c r="M69" s="333">
        <v>0</v>
      </c>
      <c r="N69" s="334" t="s">
        <v>267</v>
      </c>
    </row>
    <row r="70" spans="1:14" ht="13.95" customHeight="1" x14ac:dyDescent="0.3">
      <c r="A70" s="321" t="s">
        <v>129</v>
      </c>
      <c r="B70" s="322" t="s">
        <v>129</v>
      </c>
      <c r="C70" s="335"/>
      <c r="D70" s="322">
        <v>231</v>
      </c>
      <c r="E70" s="322"/>
      <c r="F70" s="336" t="s">
        <v>224</v>
      </c>
      <c r="G70" s="337" t="s">
        <v>163</v>
      </c>
      <c r="H70" s="332" t="s">
        <v>130</v>
      </c>
      <c r="I70" s="332" t="s">
        <v>130</v>
      </c>
      <c r="J70" s="332" t="s">
        <v>130</v>
      </c>
      <c r="K70" s="332" t="s">
        <v>130</v>
      </c>
      <c r="L70" s="333">
        <v>120</v>
      </c>
      <c r="M70" s="333">
        <v>0</v>
      </c>
      <c r="N70" s="334" t="s">
        <v>268</v>
      </c>
    </row>
    <row r="71" spans="1:14" ht="13.95" customHeight="1" x14ac:dyDescent="0.3">
      <c r="A71" s="319" t="s">
        <v>129</v>
      </c>
      <c r="B71" s="320" t="s">
        <v>129</v>
      </c>
      <c r="C71" s="320"/>
      <c r="D71" s="320" t="s">
        <v>131</v>
      </c>
      <c r="E71" s="322"/>
      <c r="F71" s="330" t="s">
        <v>114</v>
      </c>
      <c r="G71" s="331" t="s">
        <v>225</v>
      </c>
      <c r="H71" s="332" t="s">
        <v>130</v>
      </c>
      <c r="I71" s="332" t="s">
        <v>130</v>
      </c>
      <c r="J71" s="332" t="s">
        <v>130</v>
      </c>
      <c r="K71" s="332" t="s">
        <v>130</v>
      </c>
      <c r="L71" s="333">
        <v>-99980</v>
      </c>
      <c r="M71" s="333">
        <v>0</v>
      </c>
      <c r="N71" s="334" t="s">
        <v>269</v>
      </c>
    </row>
    <row r="72" spans="1:14" ht="13.95" customHeight="1" thickBot="1" x14ac:dyDescent="0.35">
      <c r="A72" s="323" t="s">
        <v>129</v>
      </c>
      <c r="B72" s="324" t="s">
        <v>129</v>
      </c>
      <c r="C72" s="339"/>
      <c r="D72" s="324">
        <v>231</v>
      </c>
      <c r="E72" s="324"/>
      <c r="F72" s="340" t="s">
        <v>226</v>
      </c>
      <c r="G72" s="341" t="s">
        <v>174</v>
      </c>
      <c r="H72" s="342" t="s">
        <v>130</v>
      </c>
      <c r="I72" s="342" t="s">
        <v>130</v>
      </c>
      <c r="J72" s="342" t="s">
        <v>130</v>
      </c>
      <c r="K72" s="342" t="s">
        <v>130</v>
      </c>
      <c r="L72" s="343">
        <v>2600000</v>
      </c>
      <c r="M72" s="343">
        <v>0</v>
      </c>
      <c r="N72" s="344" t="s">
        <v>6</v>
      </c>
    </row>
    <row r="73" spans="1:14" ht="13.95" customHeight="1" thickBot="1" x14ac:dyDescent="0.35">
      <c r="A73" s="413" t="s">
        <v>7</v>
      </c>
      <c r="B73" s="414"/>
      <c r="C73" s="414"/>
      <c r="D73" s="414"/>
      <c r="E73" s="414"/>
      <c r="F73" s="414"/>
      <c r="G73" s="414"/>
      <c r="H73" s="414"/>
      <c r="I73" s="414"/>
      <c r="J73" s="414"/>
      <c r="K73" s="415"/>
      <c r="L73" s="328">
        <f>SUM(L15:L72)</f>
        <v>-23612.479999999981</v>
      </c>
      <c r="M73" s="328">
        <f>SUM(M15:M72)</f>
        <v>0</v>
      </c>
      <c r="N73" s="327"/>
    </row>
    <row r="75" spans="1:14" s="329" customFormat="1" ht="19.95" customHeight="1" x14ac:dyDescent="0.3">
      <c r="A75" s="234" t="s">
        <v>272</v>
      </c>
      <c r="B75" s="235"/>
      <c r="C75" s="235"/>
      <c r="D75" s="235"/>
      <c r="E75" s="235"/>
      <c r="F75" s="235"/>
      <c r="G75" s="236"/>
      <c r="H75" s="236"/>
      <c r="I75" s="236"/>
      <c r="J75" s="236"/>
      <c r="K75" s="237"/>
      <c r="L75" s="238"/>
      <c r="M75" s="238"/>
      <c r="N75" s="239"/>
    </row>
    <row r="76" spans="1:14" ht="3" customHeight="1" thickBot="1" x14ac:dyDescent="0.35">
      <c r="A76" s="111"/>
      <c r="B76" s="106"/>
      <c r="C76" s="106"/>
      <c r="D76" s="106"/>
      <c r="E76" s="106"/>
      <c r="F76" s="106"/>
      <c r="G76" s="107"/>
      <c r="H76" s="107"/>
      <c r="I76" s="107"/>
      <c r="J76" s="107"/>
      <c r="K76" s="107"/>
      <c r="L76" s="108"/>
      <c r="M76" s="108"/>
      <c r="N76" s="109"/>
    </row>
    <row r="77" spans="1:14" s="110" customFormat="1" ht="15.75" customHeight="1" thickBot="1" x14ac:dyDescent="0.35">
      <c r="A77" s="310" t="s">
        <v>115</v>
      </c>
      <c r="B77" s="311" t="s">
        <v>116</v>
      </c>
      <c r="C77" s="311" t="s">
        <v>117</v>
      </c>
      <c r="D77" s="311" t="s">
        <v>118</v>
      </c>
      <c r="E77" s="311" t="s">
        <v>119</v>
      </c>
      <c r="F77" s="312" t="s">
        <v>120</v>
      </c>
      <c r="G77" s="313" t="s">
        <v>121</v>
      </c>
      <c r="H77" s="313" t="s">
        <v>122</v>
      </c>
      <c r="I77" s="313" t="s">
        <v>123</v>
      </c>
      <c r="J77" s="313" t="s">
        <v>124</v>
      </c>
      <c r="K77" s="313" t="s">
        <v>125</v>
      </c>
      <c r="L77" s="314" t="s">
        <v>126</v>
      </c>
      <c r="M77" s="314" t="s">
        <v>127</v>
      </c>
      <c r="N77" s="315" t="s">
        <v>128</v>
      </c>
    </row>
    <row r="78" spans="1:14" s="110" customFormat="1" ht="14.1" customHeight="1" x14ac:dyDescent="0.3">
      <c r="A78" s="325" t="s">
        <v>129</v>
      </c>
      <c r="B78" s="326" t="s">
        <v>129</v>
      </c>
      <c r="C78" s="348"/>
      <c r="D78" s="348">
        <v>231</v>
      </c>
      <c r="E78" s="348"/>
      <c r="F78" s="351" t="s">
        <v>177</v>
      </c>
      <c r="G78" s="350" t="s">
        <v>23</v>
      </c>
      <c r="H78" s="346">
        <v>0</v>
      </c>
      <c r="I78" s="346" t="s">
        <v>130</v>
      </c>
      <c r="J78" s="346">
        <v>0</v>
      </c>
      <c r="K78" s="346">
        <v>0</v>
      </c>
      <c r="L78" s="347">
        <v>0</v>
      </c>
      <c r="M78" s="347">
        <v>-492520</v>
      </c>
      <c r="N78" s="345" t="s">
        <v>178</v>
      </c>
    </row>
    <row r="79" spans="1:14" s="110" customFormat="1" ht="14.1" customHeight="1" x14ac:dyDescent="0.3">
      <c r="A79" s="352" t="s">
        <v>129</v>
      </c>
      <c r="B79" s="353" t="s">
        <v>129</v>
      </c>
      <c r="C79" s="354"/>
      <c r="D79" s="354">
        <v>231</v>
      </c>
      <c r="E79" s="354"/>
      <c r="F79" s="355" t="s">
        <v>177</v>
      </c>
      <c r="G79" s="356" t="s">
        <v>77</v>
      </c>
      <c r="H79" s="357" t="s">
        <v>130</v>
      </c>
      <c r="I79" s="357" t="s">
        <v>130</v>
      </c>
      <c r="J79" s="357" t="s">
        <v>130</v>
      </c>
      <c r="K79" s="357" t="s">
        <v>130</v>
      </c>
      <c r="L79" s="358">
        <v>0</v>
      </c>
      <c r="M79" s="358">
        <v>-100000</v>
      </c>
      <c r="N79" s="359" t="s">
        <v>273</v>
      </c>
    </row>
    <row r="80" spans="1:14" s="110" customFormat="1" ht="14.1" customHeight="1" x14ac:dyDescent="0.3">
      <c r="A80" s="325" t="s">
        <v>129</v>
      </c>
      <c r="B80" s="326" t="s">
        <v>129</v>
      </c>
      <c r="C80" s="348"/>
      <c r="D80" s="348">
        <v>231</v>
      </c>
      <c r="E80" s="348"/>
      <c r="F80" s="349" t="s">
        <v>149</v>
      </c>
      <c r="G80" s="350" t="s">
        <v>23</v>
      </c>
      <c r="H80" s="346">
        <v>0</v>
      </c>
      <c r="I80" s="346" t="s">
        <v>130</v>
      </c>
      <c r="J80" s="346">
        <v>0</v>
      </c>
      <c r="K80" s="346">
        <v>0</v>
      </c>
      <c r="L80" s="347">
        <v>0</v>
      </c>
      <c r="M80" s="347">
        <v>-80000</v>
      </c>
      <c r="N80" s="345" t="s">
        <v>274</v>
      </c>
    </row>
    <row r="81" spans="1:14" s="110" customFormat="1" ht="14.1" customHeight="1" x14ac:dyDescent="0.3">
      <c r="A81" s="352" t="s">
        <v>129</v>
      </c>
      <c r="B81" s="353" t="s">
        <v>129</v>
      </c>
      <c r="C81" s="354"/>
      <c r="D81" s="354">
        <v>231</v>
      </c>
      <c r="E81" s="354"/>
      <c r="F81" s="355" t="s">
        <v>149</v>
      </c>
      <c r="G81" s="356" t="s">
        <v>77</v>
      </c>
      <c r="H81" s="357" t="s">
        <v>130</v>
      </c>
      <c r="I81" s="357" t="s">
        <v>130</v>
      </c>
      <c r="J81" s="357" t="s">
        <v>130</v>
      </c>
      <c r="K81" s="357" t="s">
        <v>130</v>
      </c>
      <c r="L81" s="358">
        <v>0</v>
      </c>
      <c r="M81" s="358">
        <v>-2650000</v>
      </c>
      <c r="N81" s="359" t="s">
        <v>275</v>
      </c>
    </row>
    <row r="82" spans="1:14" s="110" customFormat="1" ht="14.1" customHeight="1" x14ac:dyDescent="0.3">
      <c r="A82" s="325" t="s">
        <v>129</v>
      </c>
      <c r="B82" s="326" t="s">
        <v>129</v>
      </c>
      <c r="C82" s="348"/>
      <c r="D82" s="348">
        <v>231</v>
      </c>
      <c r="E82" s="348"/>
      <c r="F82" s="349" t="s">
        <v>134</v>
      </c>
      <c r="G82" s="350" t="s">
        <v>23</v>
      </c>
      <c r="H82" s="346">
        <v>0</v>
      </c>
      <c r="I82" s="346" t="s">
        <v>130</v>
      </c>
      <c r="J82" s="346">
        <v>0</v>
      </c>
      <c r="K82" s="346">
        <v>0</v>
      </c>
      <c r="L82" s="347">
        <v>0</v>
      </c>
      <c r="M82" s="347">
        <v>-59212</v>
      </c>
      <c r="N82" s="345" t="s">
        <v>170</v>
      </c>
    </row>
    <row r="83" spans="1:14" s="110" customFormat="1" ht="14.1" customHeight="1" x14ac:dyDescent="0.3">
      <c r="A83" s="352" t="s">
        <v>129</v>
      </c>
      <c r="B83" s="353" t="s">
        <v>129</v>
      </c>
      <c r="C83" s="354"/>
      <c r="D83" s="354">
        <v>231</v>
      </c>
      <c r="E83" s="354"/>
      <c r="F83" s="355" t="s">
        <v>134</v>
      </c>
      <c r="G83" s="356" t="s">
        <v>77</v>
      </c>
      <c r="H83" s="357" t="s">
        <v>130</v>
      </c>
      <c r="I83" s="357" t="s">
        <v>130</v>
      </c>
      <c r="J83" s="357" t="s">
        <v>130</v>
      </c>
      <c r="K83" s="357" t="s">
        <v>130</v>
      </c>
      <c r="L83" s="358">
        <v>0</v>
      </c>
      <c r="M83" s="358">
        <v>-1400000</v>
      </c>
      <c r="N83" s="359" t="s">
        <v>171</v>
      </c>
    </row>
    <row r="84" spans="1:14" s="110" customFormat="1" ht="14.1" customHeight="1" x14ac:dyDescent="0.3">
      <c r="A84" s="325" t="s">
        <v>129</v>
      </c>
      <c r="B84" s="326" t="s">
        <v>129</v>
      </c>
      <c r="C84" s="348"/>
      <c r="D84" s="348">
        <v>231</v>
      </c>
      <c r="E84" s="348"/>
      <c r="F84" s="349" t="s">
        <v>136</v>
      </c>
      <c r="G84" s="350" t="s">
        <v>23</v>
      </c>
      <c r="H84" s="346">
        <v>0</v>
      </c>
      <c r="I84" s="346" t="s">
        <v>130</v>
      </c>
      <c r="J84" s="346">
        <v>0</v>
      </c>
      <c r="K84" s="346">
        <v>0</v>
      </c>
      <c r="L84" s="347">
        <v>0</v>
      </c>
      <c r="M84" s="347">
        <v>-37400</v>
      </c>
      <c r="N84" s="345" t="s">
        <v>276</v>
      </c>
    </row>
    <row r="85" spans="1:14" s="110" customFormat="1" ht="14.1" customHeight="1" x14ac:dyDescent="0.3">
      <c r="A85" s="352" t="s">
        <v>129</v>
      </c>
      <c r="B85" s="353" t="s">
        <v>129</v>
      </c>
      <c r="C85" s="354"/>
      <c r="D85" s="354">
        <v>231</v>
      </c>
      <c r="E85" s="354"/>
      <c r="F85" s="355" t="s">
        <v>136</v>
      </c>
      <c r="G85" s="356" t="s">
        <v>77</v>
      </c>
      <c r="H85" s="357" t="s">
        <v>130</v>
      </c>
      <c r="I85" s="357" t="s">
        <v>130</v>
      </c>
      <c r="J85" s="357" t="s">
        <v>130</v>
      </c>
      <c r="K85" s="357" t="s">
        <v>130</v>
      </c>
      <c r="L85" s="358">
        <v>0</v>
      </c>
      <c r="M85" s="358">
        <v>-4750000</v>
      </c>
      <c r="N85" s="359" t="s">
        <v>277</v>
      </c>
    </row>
    <row r="86" spans="1:14" s="110" customFormat="1" ht="14.1" customHeight="1" x14ac:dyDescent="0.3">
      <c r="A86" s="325" t="s">
        <v>129</v>
      </c>
      <c r="B86" s="326" t="s">
        <v>129</v>
      </c>
      <c r="C86" s="348"/>
      <c r="D86" s="348">
        <v>231</v>
      </c>
      <c r="E86" s="348"/>
      <c r="F86" s="349" t="s">
        <v>148</v>
      </c>
      <c r="G86" s="350" t="s">
        <v>280</v>
      </c>
      <c r="H86" s="346">
        <v>0</v>
      </c>
      <c r="I86" s="346" t="s">
        <v>130</v>
      </c>
      <c r="J86" s="346">
        <v>0</v>
      </c>
      <c r="K86" s="346">
        <v>0</v>
      </c>
      <c r="L86" s="347">
        <v>0</v>
      </c>
      <c r="M86" s="347">
        <v>-2375</v>
      </c>
      <c r="N86" s="345" t="s">
        <v>105</v>
      </c>
    </row>
    <row r="87" spans="1:14" s="110" customFormat="1" ht="14.1" customHeight="1" thickBot="1" x14ac:dyDescent="0.35">
      <c r="A87" s="325" t="s">
        <v>129</v>
      </c>
      <c r="B87" s="326" t="s">
        <v>129</v>
      </c>
      <c r="C87" s="348"/>
      <c r="D87" s="348">
        <v>231</v>
      </c>
      <c r="E87" s="348"/>
      <c r="F87" s="349" t="s">
        <v>157</v>
      </c>
      <c r="G87" s="350" t="s">
        <v>23</v>
      </c>
      <c r="H87" s="346">
        <v>0</v>
      </c>
      <c r="I87" s="346" t="s">
        <v>130</v>
      </c>
      <c r="J87" s="346">
        <v>0</v>
      </c>
      <c r="K87" s="346">
        <v>0</v>
      </c>
      <c r="L87" s="347">
        <v>0</v>
      </c>
      <c r="M87" s="347">
        <v>-2105.48</v>
      </c>
      <c r="N87" s="345" t="s">
        <v>158</v>
      </c>
    </row>
    <row r="88" spans="1:14" s="100" customFormat="1" ht="14.1" customHeight="1" thickBot="1" x14ac:dyDescent="0.35">
      <c r="A88" s="412" t="s">
        <v>132</v>
      </c>
      <c r="B88" s="412"/>
      <c r="C88" s="412"/>
      <c r="D88" s="412"/>
      <c r="E88" s="412"/>
      <c r="F88" s="412"/>
      <c r="G88" s="412"/>
      <c r="H88" s="412"/>
      <c r="I88" s="412"/>
      <c r="J88" s="412"/>
      <c r="K88" s="412"/>
      <c r="L88" s="316">
        <f>SUM(L78:L87)</f>
        <v>0</v>
      </c>
      <c r="M88" s="316">
        <f>SUM(M78:M87)</f>
        <v>-9573612.4800000004</v>
      </c>
      <c r="N88" s="317"/>
    </row>
    <row r="89" spans="1:14" s="115" customFormat="1" ht="4.95" customHeight="1" x14ac:dyDescent="0.3">
      <c r="A89" s="307"/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8"/>
      <c r="M89" s="308"/>
      <c r="N89" s="309"/>
    </row>
    <row r="90" spans="1:14" s="240" customFormat="1" ht="19.95" customHeight="1" x14ac:dyDescent="0.3">
      <c r="A90" s="234" t="s">
        <v>271</v>
      </c>
      <c r="B90" s="235"/>
      <c r="C90" s="235"/>
      <c r="D90" s="235"/>
      <c r="E90" s="235"/>
      <c r="F90" s="235"/>
      <c r="G90" s="236"/>
      <c r="H90" s="236"/>
      <c r="I90" s="236"/>
      <c r="J90" s="236"/>
      <c r="K90" s="237"/>
      <c r="L90" s="238"/>
      <c r="M90" s="238"/>
      <c r="N90" s="239"/>
    </row>
    <row r="91" spans="1:14" ht="3" customHeight="1" thickBot="1" x14ac:dyDescent="0.35">
      <c r="A91" s="111"/>
      <c r="B91" s="106"/>
      <c r="C91" s="106"/>
      <c r="D91" s="106"/>
      <c r="E91" s="106"/>
      <c r="F91" s="106"/>
      <c r="G91" s="107"/>
      <c r="H91" s="107"/>
      <c r="I91" s="107"/>
      <c r="J91" s="107"/>
      <c r="K91" s="107"/>
      <c r="L91" s="108"/>
      <c r="M91" s="108"/>
      <c r="N91" s="109"/>
    </row>
    <row r="92" spans="1:14" s="110" customFormat="1" ht="15.75" customHeight="1" thickBot="1" x14ac:dyDescent="0.35">
      <c r="A92" s="214" t="s">
        <v>115</v>
      </c>
      <c r="B92" s="215" t="s">
        <v>116</v>
      </c>
      <c r="C92" s="215" t="s">
        <v>117</v>
      </c>
      <c r="D92" s="215" t="s">
        <v>118</v>
      </c>
      <c r="E92" s="215" t="s">
        <v>119</v>
      </c>
      <c r="F92" s="216" t="s">
        <v>120</v>
      </c>
      <c r="G92" s="217" t="s">
        <v>121</v>
      </c>
      <c r="H92" s="217" t="s">
        <v>122</v>
      </c>
      <c r="I92" s="217" t="s">
        <v>123</v>
      </c>
      <c r="J92" s="217" t="s">
        <v>124</v>
      </c>
      <c r="K92" s="217" t="s">
        <v>125</v>
      </c>
      <c r="L92" s="218" t="s">
        <v>126</v>
      </c>
      <c r="M92" s="218" t="s">
        <v>127</v>
      </c>
      <c r="N92" s="219" t="s">
        <v>128</v>
      </c>
    </row>
    <row r="93" spans="1:14" s="110" customFormat="1" ht="14.1" customHeight="1" thickBot="1" x14ac:dyDescent="0.35">
      <c r="A93" s="241" t="s">
        <v>129</v>
      </c>
      <c r="B93" s="242" t="s">
        <v>129</v>
      </c>
      <c r="C93" s="243"/>
      <c r="D93" s="243">
        <v>231</v>
      </c>
      <c r="E93" s="243"/>
      <c r="F93" s="244" t="s">
        <v>133</v>
      </c>
      <c r="G93" s="245" t="s">
        <v>16</v>
      </c>
      <c r="H93" s="246">
        <v>0</v>
      </c>
      <c r="I93" s="246" t="s">
        <v>130</v>
      </c>
      <c r="J93" s="246">
        <v>0</v>
      </c>
      <c r="K93" s="246">
        <v>0</v>
      </c>
      <c r="L93" s="248">
        <v>-9550000</v>
      </c>
      <c r="M93" s="247">
        <v>0</v>
      </c>
      <c r="N93" s="116" t="s">
        <v>278</v>
      </c>
    </row>
    <row r="94" spans="1:14" s="100" customFormat="1" ht="14.1" customHeight="1" thickBot="1" x14ac:dyDescent="0.35">
      <c r="A94" s="411" t="s">
        <v>132</v>
      </c>
      <c r="B94" s="411"/>
      <c r="C94" s="411"/>
      <c r="D94" s="411"/>
      <c r="E94" s="411"/>
      <c r="F94" s="411"/>
      <c r="G94" s="411"/>
      <c r="H94" s="411"/>
      <c r="I94" s="411"/>
      <c r="J94" s="411"/>
      <c r="K94" s="411"/>
      <c r="L94" s="249">
        <f>SUM(L93:L93)</f>
        <v>-9550000</v>
      </c>
      <c r="M94" s="249">
        <f>SUM(M93:M93)</f>
        <v>0</v>
      </c>
      <c r="N94" s="213"/>
    </row>
    <row r="95" spans="1:14" s="115" customFormat="1" ht="7.95" customHeight="1" x14ac:dyDescent="0.3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3"/>
      <c r="M95" s="113"/>
      <c r="N95" s="114"/>
    </row>
    <row r="96" spans="1:14" x14ac:dyDescent="0.3">
      <c r="A96" s="101" t="s">
        <v>22</v>
      </c>
      <c r="B96" s="101"/>
      <c r="C96" s="101"/>
      <c r="D96" s="101"/>
      <c r="E96" s="102"/>
      <c r="F96" s="103"/>
      <c r="G96" s="1"/>
      <c r="H96" s="1"/>
      <c r="I96" s="1"/>
      <c r="J96" s="1"/>
      <c r="K96" s="1"/>
      <c r="L96" s="1"/>
      <c r="M96" s="1"/>
      <c r="N96" s="1"/>
    </row>
  </sheetData>
  <mergeCells count="4">
    <mergeCell ref="A94:K94"/>
    <mergeCell ref="A8:K8"/>
    <mergeCell ref="A88:K88"/>
    <mergeCell ref="A73:K73"/>
  </mergeCells>
  <pageMargins left="0" right="0" top="0.98425196850393704" bottom="0.59055118110236227" header="0.39370078740157483" footer="0.59055118110236227"/>
  <pageSetup paperSize="9" scale="71" fitToHeight="0" orientation="portrait" r:id="rId1"/>
  <headerFooter>
    <oddHeader>&amp;L&amp;"-,Tučné"&amp;14MĚSTO Štíty&amp;"-,Obyčejné"
&amp;"-,Tučné"&amp;8IČO: 00303453
DIČ: CZ00303453&amp;C&amp;"-,Tučné"&amp;14&amp;A/2025&amp;RRok 2025</oddHeader>
    <oddFooter>&amp;C&amp;A&amp;R&amp;P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topLeftCell="A19" workbookViewId="0">
      <selection activeCell="D93" sqref="D93"/>
    </sheetView>
  </sheetViews>
  <sheetFormatPr defaultRowHeight="14.4" x14ac:dyDescent="0.3"/>
  <cols>
    <col min="1" max="2" width="6.6640625" style="52" customWidth="1"/>
    <col min="3" max="3" width="18" style="52" customWidth="1"/>
    <col min="4" max="4" width="25.33203125" style="52" customWidth="1"/>
    <col min="5" max="6" width="13.33203125" style="53" customWidth="1"/>
    <col min="7" max="7" width="15.6640625" style="54" customWidth="1"/>
    <col min="8" max="9" width="13.33203125" customWidth="1"/>
    <col min="10" max="10" width="18.77734375" customWidth="1"/>
  </cols>
  <sheetData>
    <row r="1" spans="1:10" s="30" customFormat="1" ht="24.9" customHeight="1" x14ac:dyDescent="0.3">
      <c r="A1" s="143" t="s">
        <v>0</v>
      </c>
      <c r="B1" s="144"/>
      <c r="C1" s="145"/>
      <c r="D1" s="27"/>
      <c r="E1" s="28"/>
      <c r="F1" s="29"/>
      <c r="H1" s="146" t="s">
        <v>143</v>
      </c>
    </row>
    <row r="2" spans="1:10" s="30" customFormat="1" ht="8.1" customHeight="1" thickBot="1" x14ac:dyDescent="0.3">
      <c r="A2" s="24"/>
      <c r="B2" s="25"/>
      <c r="C2" s="26"/>
      <c r="D2" s="27"/>
      <c r="E2" s="28"/>
      <c r="F2" s="29"/>
      <c r="H2" s="147" t="s">
        <v>144</v>
      </c>
    </row>
    <row r="3" spans="1:10" s="1" customFormat="1" ht="25.05" customHeight="1" thickBot="1" x14ac:dyDescent="0.35">
      <c r="A3" s="417" t="s">
        <v>3</v>
      </c>
      <c r="B3" s="418"/>
      <c r="C3" s="418"/>
      <c r="D3" s="419"/>
      <c r="E3" s="69" t="s">
        <v>83</v>
      </c>
      <c r="F3" s="69" t="s">
        <v>84</v>
      </c>
      <c r="G3" s="70" t="s">
        <v>91</v>
      </c>
      <c r="H3" s="192" t="s">
        <v>279</v>
      </c>
      <c r="I3" s="193" t="s">
        <v>146</v>
      </c>
      <c r="J3" s="194" t="s">
        <v>147</v>
      </c>
    </row>
    <row r="4" spans="1:10" s="23" customFormat="1" ht="16.5" customHeight="1" thickBot="1" x14ac:dyDescent="0.3">
      <c r="A4" s="394" t="s">
        <v>7</v>
      </c>
      <c r="B4" s="420"/>
      <c r="C4" s="420"/>
      <c r="D4" s="421"/>
      <c r="E4" s="151">
        <v>83000000</v>
      </c>
      <c r="F4" s="151">
        <v>82992544.439999998</v>
      </c>
      <c r="G4" s="47">
        <v>85000000</v>
      </c>
      <c r="H4" s="152">
        <v>-631092.47999999998</v>
      </c>
      <c r="I4" s="153">
        <f>SUM(390000+151400+2917332.48+168500+5000+28000+5000000-19191+849420+140631-631092.48)</f>
        <v>9000000</v>
      </c>
      <c r="J4" s="154">
        <f>SUM(G4+I4)</f>
        <v>94000000</v>
      </c>
    </row>
    <row r="5" spans="1:10" ht="15" thickBot="1" x14ac:dyDescent="0.35">
      <c r="E5" s="155"/>
      <c r="F5" s="155"/>
      <c r="G5" s="156"/>
    </row>
    <row r="6" spans="1:10" s="23" customFormat="1" ht="24.9" customHeight="1" x14ac:dyDescent="0.3">
      <c r="A6" s="157" t="s">
        <v>21</v>
      </c>
      <c r="B6" s="157"/>
      <c r="C6" s="157"/>
      <c r="D6" s="157"/>
      <c r="E6" s="157"/>
      <c r="F6" s="157"/>
      <c r="G6" s="157"/>
      <c r="H6" s="146" t="s">
        <v>143</v>
      </c>
      <c r="I6" s="158"/>
      <c r="J6" s="158"/>
    </row>
    <row r="7" spans="1:10" s="23" customFormat="1" ht="8.1" customHeight="1" thickBot="1" x14ac:dyDescent="0.35">
      <c r="A7" s="159"/>
      <c r="B7" s="159"/>
      <c r="C7" s="159"/>
      <c r="D7" s="159"/>
      <c r="E7" s="159"/>
      <c r="F7" s="159"/>
      <c r="G7" s="159"/>
      <c r="H7" s="147" t="s">
        <v>144</v>
      </c>
    </row>
    <row r="8" spans="1:10" s="1" customFormat="1" ht="25.05" customHeight="1" thickBot="1" x14ac:dyDescent="0.35">
      <c r="A8" s="76" t="s">
        <v>1</v>
      </c>
      <c r="B8" s="77" t="s">
        <v>2</v>
      </c>
      <c r="C8" s="78" t="s">
        <v>3</v>
      </c>
      <c r="D8" s="79"/>
      <c r="E8" s="69" t="s">
        <v>83</v>
      </c>
      <c r="F8" s="69" t="s">
        <v>84</v>
      </c>
      <c r="G8" s="201" t="s">
        <v>91</v>
      </c>
      <c r="H8" s="209" t="s">
        <v>279</v>
      </c>
      <c r="I8" s="194" t="s">
        <v>146</v>
      </c>
      <c r="J8" s="194" t="s">
        <v>147</v>
      </c>
    </row>
    <row r="9" spans="1:10" s="30" customFormat="1" ht="42" customHeight="1" x14ac:dyDescent="0.25">
      <c r="A9" s="160" t="s">
        <v>4</v>
      </c>
      <c r="B9" s="161" t="s">
        <v>16</v>
      </c>
      <c r="C9" s="422" t="s">
        <v>145</v>
      </c>
      <c r="D9" s="423"/>
      <c r="E9" s="64">
        <v>10736851.5</v>
      </c>
      <c r="F9" s="64">
        <v>8641087.8699999992</v>
      </c>
      <c r="G9" s="202">
        <v>12601698.970000001</v>
      </c>
      <c r="H9" s="362">
        <v>-9550000</v>
      </c>
      <c r="I9" s="206">
        <f>-6488.21-9550000</f>
        <v>-9556488.2100000009</v>
      </c>
      <c r="J9" s="162">
        <f>SUM(G9+I9)</f>
        <v>3045210.76</v>
      </c>
    </row>
    <row r="10" spans="1:10" s="30" customFormat="1" ht="15.9" customHeight="1" x14ac:dyDescent="0.25">
      <c r="A10" s="163" t="s">
        <v>4</v>
      </c>
      <c r="B10" s="164" t="s">
        <v>17</v>
      </c>
      <c r="C10" s="424" t="s">
        <v>45</v>
      </c>
      <c r="D10" s="425"/>
      <c r="E10" s="65">
        <v>0</v>
      </c>
      <c r="F10" s="66">
        <v>0</v>
      </c>
      <c r="G10" s="203">
        <v>0</v>
      </c>
      <c r="H10" s="210">
        <v>0</v>
      </c>
      <c r="I10" s="207">
        <f t="shared" ref="I10:I11" si="0">SUM(H10)</f>
        <v>0</v>
      </c>
      <c r="J10" s="165">
        <f t="shared" ref="J10:J11" si="1">SUM(G10+I10)</f>
        <v>0</v>
      </c>
    </row>
    <row r="11" spans="1:10" s="30" customFormat="1" ht="15.9" customHeight="1" thickBot="1" x14ac:dyDescent="0.3">
      <c r="A11" s="166" t="s">
        <v>4</v>
      </c>
      <c r="B11" s="167" t="s">
        <v>18</v>
      </c>
      <c r="C11" s="426" t="s">
        <v>46</v>
      </c>
      <c r="D11" s="427"/>
      <c r="E11" s="199">
        <v>0</v>
      </c>
      <c r="F11" s="200">
        <v>97389.56</v>
      </c>
      <c r="G11" s="204">
        <v>0</v>
      </c>
      <c r="H11" s="211">
        <v>0</v>
      </c>
      <c r="I11" s="208">
        <f t="shared" si="0"/>
        <v>0</v>
      </c>
      <c r="J11" s="168">
        <f t="shared" si="1"/>
        <v>0</v>
      </c>
    </row>
    <row r="12" spans="1:10" s="30" customFormat="1" thickBot="1" x14ac:dyDescent="0.3">
      <c r="A12" s="428" t="s">
        <v>47</v>
      </c>
      <c r="B12" s="429"/>
      <c r="C12" s="429"/>
      <c r="D12" s="430"/>
      <c r="E12" s="169">
        <f>SUM(E9:E11)</f>
        <v>10736851.5</v>
      </c>
      <c r="F12" s="169">
        <f>SUM(F9:F11)</f>
        <v>8738477.4299999997</v>
      </c>
      <c r="G12" s="205">
        <f>SUM(G9:G11)</f>
        <v>12601698.970000001</v>
      </c>
      <c r="H12" s="212">
        <f t="shared" ref="H12:J12" si="2">SUM(H9:H11)</f>
        <v>-9550000</v>
      </c>
      <c r="I12" s="170">
        <f t="shared" si="2"/>
        <v>-9556488.2100000009</v>
      </c>
      <c r="J12" s="170">
        <f t="shared" si="2"/>
        <v>3045210.76</v>
      </c>
    </row>
    <row r="13" spans="1:10" s="30" customFormat="1" ht="5.0999999999999996" customHeight="1" thickBot="1" x14ac:dyDescent="0.3">
      <c r="A13" s="31"/>
      <c r="B13" s="31"/>
      <c r="C13" s="31"/>
      <c r="E13" s="32"/>
      <c r="F13" s="32"/>
      <c r="G13" s="33"/>
      <c r="H13" s="171"/>
    </row>
    <row r="14" spans="1:10" s="30" customFormat="1" ht="18.75" customHeight="1" thickBot="1" x14ac:dyDescent="0.3">
      <c r="A14" s="382" t="s">
        <v>48</v>
      </c>
      <c r="B14" s="382"/>
      <c r="C14" s="382"/>
      <c r="D14" s="382"/>
      <c r="E14" s="34"/>
      <c r="I14" s="397">
        <f>SUM(J4+J12)</f>
        <v>97045210.760000005</v>
      </c>
      <c r="J14" s="398"/>
    </row>
    <row r="28" spans="1:10" ht="15" thickBot="1" x14ac:dyDescent="0.35"/>
    <row r="29" spans="1:10" ht="19.2" customHeight="1" x14ac:dyDescent="0.3">
      <c r="H29" s="146" t="s">
        <v>143</v>
      </c>
      <c r="I29" s="30"/>
      <c r="J29" s="30"/>
    </row>
    <row r="30" spans="1:10" s="1" customFormat="1" ht="16.8" customHeight="1" thickBot="1" x14ac:dyDescent="0.35">
      <c r="A30" s="24" t="s">
        <v>8</v>
      </c>
      <c r="B30" s="25"/>
      <c r="C30" s="26"/>
      <c r="D30" s="27"/>
      <c r="E30" s="28"/>
      <c r="F30" s="29"/>
      <c r="G30" s="30"/>
      <c r="H30" s="147" t="s">
        <v>144</v>
      </c>
      <c r="I30" s="30"/>
      <c r="J30" s="30"/>
    </row>
    <row r="31" spans="1:10" s="1" customFormat="1" ht="25.05" customHeight="1" thickBot="1" x14ac:dyDescent="0.35">
      <c r="A31" s="67" t="s">
        <v>64</v>
      </c>
      <c r="B31" s="404" t="s">
        <v>3</v>
      </c>
      <c r="C31" s="405"/>
      <c r="D31" s="68"/>
      <c r="E31" s="69" t="s">
        <v>83</v>
      </c>
      <c r="F31" s="69" t="s">
        <v>84</v>
      </c>
      <c r="G31" s="70" t="s">
        <v>91</v>
      </c>
      <c r="H31" s="148" t="s">
        <v>279</v>
      </c>
      <c r="I31" s="149" t="s">
        <v>146</v>
      </c>
      <c r="J31" s="250" t="s">
        <v>147</v>
      </c>
    </row>
    <row r="32" spans="1:10" ht="14.4" customHeight="1" x14ac:dyDescent="0.3">
      <c r="A32" s="227" t="s">
        <v>152</v>
      </c>
      <c r="B32" s="233" t="s">
        <v>154</v>
      </c>
      <c r="C32" s="232"/>
      <c r="D32" s="228"/>
      <c r="E32" s="229">
        <v>0</v>
      </c>
      <c r="F32" s="229">
        <v>0</v>
      </c>
      <c r="G32" s="230">
        <v>0</v>
      </c>
      <c r="H32" s="172">
        <v>0</v>
      </c>
      <c r="I32" s="173">
        <f>SUM(50000)</f>
        <v>50000</v>
      </c>
      <c r="J32" s="231">
        <f>SUM(G32+I32)</f>
        <v>50000</v>
      </c>
    </row>
    <row r="33" spans="1:10" ht="14.4" customHeight="1" x14ac:dyDescent="0.3">
      <c r="A33" s="220" t="s">
        <v>65</v>
      </c>
      <c r="B33" s="431" t="s">
        <v>19</v>
      </c>
      <c r="C33" s="432"/>
      <c r="D33" s="221"/>
      <c r="E33" s="222">
        <v>5700000</v>
      </c>
      <c r="F33" s="222">
        <v>5497454.2000000002</v>
      </c>
      <c r="G33" s="223">
        <v>6000000</v>
      </c>
      <c r="H33" s="224">
        <v>-1200000</v>
      </c>
      <c r="I33" s="225">
        <f>SUM(0-1200000)</f>
        <v>-1200000</v>
      </c>
      <c r="J33" s="226">
        <f>SUM(G33+I33)</f>
        <v>4800000</v>
      </c>
    </row>
    <row r="34" spans="1:10" ht="14.4" customHeight="1" x14ac:dyDescent="0.3">
      <c r="A34" s="37" t="s">
        <v>69</v>
      </c>
      <c r="B34" s="38" t="s">
        <v>70</v>
      </c>
      <c r="C34" s="39"/>
      <c r="D34" s="40"/>
      <c r="E34" s="80">
        <v>11000000</v>
      </c>
      <c r="F34" s="80">
        <v>10391342.16</v>
      </c>
      <c r="G34" s="95">
        <v>8000000</v>
      </c>
      <c r="H34" s="174">
        <v>-2730000</v>
      </c>
      <c r="I34" s="175">
        <f>SUM(30000-2730000)</f>
        <v>-2700000</v>
      </c>
      <c r="J34" s="176">
        <f t="shared" ref="J34:J37" si="3">SUM(G34+I34)</f>
        <v>5300000</v>
      </c>
    </row>
    <row r="35" spans="1:10" ht="14.4" customHeight="1" x14ac:dyDescent="0.3">
      <c r="A35" s="37" t="s">
        <v>66</v>
      </c>
      <c r="B35" s="406" t="s">
        <v>67</v>
      </c>
      <c r="C35" s="407"/>
      <c r="D35" s="40"/>
      <c r="E35" s="80">
        <v>53000000</v>
      </c>
      <c r="F35" s="80">
        <v>52498924.479999997</v>
      </c>
      <c r="G35" s="95">
        <v>50000000</v>
      </c>
      <c r="H35" s="174">
        <v>-1459212</v>
      </c>
      <c r="I35" s="177">
        <f>SUM(192000+75352+6000+5000+28000-29191+849420+32631-1459212)</f>
        <v>-300000</v>
      </c>
      <c r="J35" s="176">
        <f t="shared" si="3"/>
        <v>49700000</v>
      </c>
    </row>
    <row r="36" spans="1:10" ht="14.4" customHeight="1" x14ac:dyDescent="0.3">
      <c r="A36" s="37" t="s">
        <v>23</v>
      </c>
      <c r="B36" s="38" t="s">
        <v>80</v>
      </c>
      <c r="C36" s="41"/>
      <c r="D36" s="42"/>
      <c r="E36" s="80">
        <v>1300000</v>
      </c>
      <c r="F36" s="80">
        <v>1167755.48</v>
      </c>
      <c r="G36" s="95">
        <v>10000000</v>
      </c>
      <c r="H36" s="174">
        <v>-4787400</v>
      </c>
      <c r="I36" s="175">
        <f>SUM(198000+71400+10000+108000-4787400)</f>
        <v>-4400000</v>
      </c>
      <c r="J36" s="176">
        <f t="shared" si="3"/>
        <v>5600000</v>
      </c>
    </row>
    <row r="37" spans="1:10" ht="14.4" customHeight="1" thickBot="1" x14ac:dyDescent="0.35">
      <c r="A37" s="43" t="s">
        <v>77</v>
      </c>
      <c r="B37" s="44" t="s">
        <v>20</v>
      </c>
      <c r="C37" s="45"/>
      <c r="D37" s="46"/>
      <c r="E37" s="81">
        <v>21000000</v>
      </c>
      <c r="F37" s="81">
        <v>20438694.050000001</v>
      </c>
      <c r="G37" s="96">
        <v>22000000</v>
      </c>
      <c r="H37" s="178">
        <v>-4480.4799999999996</v>
      </c>
      <c r="I37" s="179">
        <f>SUM(2841980.48+162500+5000000-4480.48)</f>
        <v>8000000</v>
      </c>
      <c r="J37" s="180">
        <f t="shared" si="3"/>
        <v>30000000</v>
      </c>
    </row>
    <row r="38" spans="1:10" ht="16.5" customHeight="1" thickBot="1" x14ac:dyDescent="0.35">
      <c r="A38" s="394" t="s">
        <v>15</v>
      </c>
      <c r="B38" s="395"/>
      <c r="C38" s="395"/>
      <c r="D38" s="396"/>
      <c r="E38" s="72">
        <f>SUM(E32:E37)</f>
        <v>92000000</v>
      </c>
      <c r="F38" s="72">
        <f>SUM(F32:F37)</f>
        <v>89994170.370000005</v>
      </c>
      <c r="G38" s="47">
        <f>SUM(G32:G37)</f>
        <v>96000000</v>
      </c>
      <c r="H38" s="363">
        <f t="shared" ref="H38:J38" si="4">SUM(H32:H37)</f>
        <v>-10181092.48</v>
      </c>
      <c r="I38" s="181">
        <f>SUM(I32:I37)</f>
        <v>-550000</v>
      </c>
      <c r="J38" s="181">
        <f t="shared" si="4"/>
        <v>95450000</v>
      </c>
    </row>
    <row r="39" spans="1:10" ht="15.9" customHeight="1" x14ac:dyDescent="0.3">
      <c r="A39" s="409" t="s">
        <v>78</v>
      </c>
      <c r="B39" s="409"/>
      <c r="C39" s="409"/>
      <c r="D39" s="409"/>
      <c r="E39" s="75">
        <v>74000000</v>
      </c>
      <c r="F39" s="75">
        <v>72928387.609999999</v>
      </c>
      <c r="G39" s="97">
        <v>72000000</v>
      </c>
      <c r="H39" s="364">
        <v>-1281092.48</v>
      </c>
      <c r="I39" s="364">
        <v>11350000</v>
      </c>
      <c r="J39" s="182">
        <v>83350000</v>
      </c>
    </row>
    <row r="40" spans="1:10" ht="15.9" customHeight="1" thickBot="1" x14ac:dyDescent="0.35">
      <c r="A40" s="408" t="s">
        <v>79</v>
      </c>
      <c r="B40" s="408"/>
      <c r="C40" s="408"/>
      <c r="D40" s="408"/>
      <c r="E40" s="75">
        <v>18000000</v>
      </c>
      <c r="F40" s="75">
        <v>17065782.760000002</v>
      </c>
      <c r="G40" s="97">
        <v>24000000</v>
      </c>
      <c r="H40" s="365">
        <v>-8900000</v>
      </c>
      <c r="I40" s="365">
        <f>-3000000-8900000</f>
        <v>-11900000</v>
      </c>
      <c r="J40" s="183">
        <f>SUM(G40+I40)</f>
        <v>12100000</v>
      </c>
    </row>
    <row r="41" spans="1:10" x14ac:dyDescent="0.3">
      <c r="A41" s="391" t="s">
        <v>81</v>
      </c>
      <c r="B41" s="391"/>
      <c r="C41" s="391"/>
      <c r="D41" s="391"/>
      <c r="E41" s="391"/>
      <c r="F41" s="391"/>
      <c r="G41" s="391"/>
      <c r="H41" s="366"/>
      <c r="I41" s="191"/>
      <c r="J41" s="191"/>
    </row>
    <row r="42" spans="1:10" ht="12" customHeight="1" thickBot="1" x14ac:dyDescent="0.35">
      <c r="A42" s="48"/>
      <c r="B42" s="48"/>
      <c r="C42" s="48"/>
      <c r="D42" s="48"/>
      <c r="E42" s="48"/>
      <c r="F42" s="48"/>
      <c r="G42" s="48"/>
    </row>
    <row r="43" spans="1:10" ht="19.2" customHeight="1" x14ac:dyDescent="0.3">
      <c r="A43" s="48"/>
      <c r="B43" s="48"/>
      <c r="C43" s="48"/>
      <c r="D43" s="48"/>
      <c r="E43" s="48"/>
      <c r="F43" s="48"/>
      <c r="G43" s="48"/>
      <c r="H43" s="146" t="s">
        <v>143</v>
      </c>
      <c r="I43" s="30"/>
      <c r="J43" s="30"/>
    </row>
    <row r="44" spans="1:10" ht="18" thickBot="1" x14ac:dyDescent="0.35">
      <c r="A44" s="382" t="s">
        <v>21</v>
      </c>
      <c r="B44" s="382"/>
      <c r="C44" s="382"/>
      <c r="D44" s="382"/>
      <c r="E44" s="382"/>
      <c r="F44" s="382"/>
      <c r="G44" s="382"/>
      <c r="H44" s="147" t="s">
        <v>144</v>
      </c>
      <c r="I44" s="30"/>
      <c r="J44" s="30"/>
    </row>
    <row r="45" spans="1:10" s="1" customFormat="1" ht="25.05" customHeight="1" thickBot="1" x14ac:dyDescent="0.35">
      <c r="A45" s="76" t="s">
        <v>1</v>
      </c>
      <c r="B45" s="77" t="s">
        <v>2</v>
      </c>
      <c r="C45" s="78" t="s">
        <v>3</v>
      </c>
      <c r="D45" s="79"/>
      <c r="E45" s="69" t="s">
        <v>83</v>
      </c>
      <c r="F45" s="69" t="s">
        <v>84</v>
      </c>
      <c r="G45" s="70" t="s">
        <v>91</v>
      </c>
      <c r="H45" s="148" t="s">
        <v>279</v>
      </c>
      <c r="I45" s="149" t="s">
        <v>146</v>
      </c>
      <c r="J45" s="150" t="s">
        <v>147</v>
      </c>
    </row>
    <row r="46" spans="1:10" ht="15" customHeight="1" thickBot="1" x14ac:dyDescent="0.35">
      <c r="A46" s="73" t="s">
        <v>4</v>
      </c>
      <c r="B46" s="74" t="s">
        <v>49</v>
      </c>
      <c r="C46" s="392" t="s">
        <v>50</v>
      </c>
      <c r="D46" s="393"/>
      <c r="E46" s="71">
        <v>1736851.5</v>
      </c>
      <c r="F46" s="71">
        <v>1736851.5</v>
      </c>
      <c r="G46" s="50">
        <v>1601698.97</v>
      </c>
      <c r="H46" s="50">
        <v>0</v>
      </c>
      <c r="I46" s="50">
        <v>-6488.21</v>
      </c>
      <c r="J46" s="50">
        <f>SUM(G46+I46)</f>
        <v>1595210.76</v>
      </c>
    </row>
    <row r="47" spans="1:10" ht="16.5" customHeight="1" thickBot="1" x14ac:dyDescent="0.35">
      <c r="A47" s="394" t="s">
        <v>68</v>
      </c>
      <c r="B47" s="395"/>
      <c r="C47" s="395"/>
      <c r="D47" s="396"/>
      <c r="E47" s="72">
        <f>SUM(E46)</f>
        <v>1736851.5</v>
      </c>
      <c r="F47" s="72">
        <f>SUM(F46)</f>
        <v>1736851.5</v>
      </c>
      <c r="G47" s="47">
        <f>SUM(G46)</f>
        <v>1601698.97</v>
      </c>
      <c r="H47" s="47">
        <f t="shared" ref="H47:J47" si="5">SUM(H46)</f>
        <v>0</v>
      </c>
      <c r="I47" s="47">
        <f t="shared" si="5"/>
        <v>-6488.21</v>
      </c>
      <c r="J47" s="47">
        <f t="shared" si="5"/>
        <v>1595210.76</v>
      </c>
    </row>
    <row r="48" spans="1:10" ht="12" customHeight="1" thickBot="1" x14ac:dyDescent="0.35">
      <c r="A48" s="360"/>
      <c r="B48" s="360"/>
      <c r="C48" s="360"/>
      <c r="D48" s="360"/>
      <c r="E48" s="360"/>
      <c r="F48" s="360"/>
      <c r="G48" s="360"/>
    </row>
    <row r="49" spans="1:10" s="1" customFormat="1" ht="18" thickBot="1" x14ac:dyDescent="0.35">
      <c r="A49" s="382" t="s">
        <v>51</v>
      </c>
      <c r="B49" s="382"/>
      <c r="C49" s="382"/>
      <c r="D49" s="382"/>
      <c r="E49" s="382"/>
      <c r="F49" s="416"/>
      <c r="G49" s="416"/>
      <c r="I49" s="397">
        <f>SUM(J38+J47)</f>
        <v>97045210.760000005</v>
      </c>
      <c r="J49" s="398"/>
    </row>
    <row r="50" spans="1:10" ht="12" customHeight="1" x14ac:dyDescent="0.3">
      <c r="A50" s="48"/>
      <c r="B50" s="48"/>
      <c r="C50" s="48"/>
      <c r="D50" s="48"/>
      <c r="E50" s="48"/>
      <c r="F50" s="48"/>
      <c r="G50" s="48"/>
    </row>
    <row r="51" spans="1:10" ht="12" customHeight="1" x14ac:dyDescent="0.3">
      <c r="A51" s="48"/>
      <c r="B51" s="48"/>
      <c r="C51" s="48"/>
      <c r="D51" s="48"/>
      <c r="E51" s="48"/>
      <c r="F51" s="48"/>
      <c r="G51" s="48"/>
    </row>
    <row r="52" spans="1:10" ht="12" customHeight="1" x14ac:dyDescent="0.3">
      <c r="A52" s="48"/>
      <c r="B52" s="48"/>
      <c r="C52" s="48"/>
      <c r="D52" s="48"/>
      <c r="E52" s="48"/>
      <c r="F52" s="48"/>
      <c r="G52" s="48"/>
    </row>
    <row r="53" spans="1:10" ht="12" customHeight="1" x14ac:dyDescent="0.3">
      <c r="A53" s="48"/>
      <c r="B53" s="48"/>
      <c r="C53" s="48"/>
      <c r="D53" s="48"/>
      <c r="E53" s="48"/>
      <c r="F53" s="48"/>
      <c r="G53" s="48"/>
    </row>
    <row r="54" spans="1:10" ht="12" customHeight="1" x14ac:dyDescent="0.3">
      <c r="A54" s="48"/>
      <c r="B54" s="48"/>
      <c r="C54" s="48"/>
      <c r="D54" s="48"/>
      <c r="E54" s="48"/>
      <c r="F54" s="48"/>
      <c r="G54" s="48"/>
    </row>
    <row r="55" spans="1:10" ht="12" customHeight="1" x14ac:dyDescent="0.3">
      <c r="A55" s="48"/>
      <c r="B55" s="48"/>
      <c r="C55" s="48"/>
      <c r="D55" s="48"/>
      <c r="E55" s="48"/>
      <c r="F55" s="48"/>
      <c r="G55" s="48"/>
    </row>
    <row r="56" spans="1:10" ht="12" customHeight="1" x14ac:dyDescent="0.3">
      <c r="A56" s="48"/>
      <c r="B56" s="48"/>
      <c r="C56" s="48"/>
      <c r="D56" s="48"/>
      <c r="E56" s="48"/>
      <c r="F56" s="48"/>
      <c r="G56" s="48"/>
    </row>
    <row r="57" spans="1:10" ht="12" customHeight="1" x14ac:dyDescent="0.3">
      <c r="A57" s="48"/>
      <c r="B57" s="48"/>
      <c r="C57" s="48"/>
      <c r="D57" s="48"/>
      <c r="E57" s="48"/>
      <c r="F57" s="48"/>
      <c r="G57" s="48"/>
    </row>
    <row r="58" spans="1:10" ht="12" customHeight="1" thickBot="1" x14ac:dyDescent="0.35">
      <c r="A58" s="48"/>
      <c r="B58" s="48"/>
      <c r="C58" s="48"/>
      <c r="D58" s="48"/>
      <c r="E58" s="48"/>
      <c r="F58" s="48"/>
      <c r="G58" s="48"/>
    </row>
    <row r="59" spans="1:10" ht="19.2" x14ac:dyDescent="0.3">
      <c r="A59" s="51" t="s">
        <v>82</v>
      </c>
      <c r="B59" s="51"/>
      <c r="H59" s="146" t="s">
        <v>143</v>
      </c>
      <c r="I59" s="158"/>
      <c r="J59" s="158"/>
    </row>
    <row r="60" spans="1:10" s="22" customFormat="1" ht="12" customHeight="1" thickBot="1" x14ac:dyDescent="0.3">
      <c r="A60" s="55" t="s">
        <v>72</v>
      </c>
      <c r="B60" s="55"/>
      <c r="C60" s="55"/>
      <c r="D60" s="55"/>
      <c r="E60" s="56"/>
      <c r="F60" s="56"/>
      <c r="G60" s="57"/>
      <c r="H60" s="147" t="s">
        <v>144</v>
      </c>
      <c r="I60" s="23"/>
      <c r="J60" s="23"/>
    </row>
    <row r="61" spans="1:10" s="22" customFormat="1" ht="25.05" customHeight="1" thickBot="1" x14ac:dyDescent="0.25">
      <c r="A61" s="36" t="s">
        <v>1</v>
      </c>
      <c r="B61" s="49" t="s">
        <v>2</v>
      </c>
      <c r="C61" s="361" t="s">
        <v>3</v>
      </c>
      <c r="D61" s="399" t="s">
        <v>74</v>
      </c>
      <c r="E61" s="400"/>
      <c r="F61" s="401"/>
      <c r="G61" s="58" t="s">
        <v>91</v>
      </c>
      <c r="H61" s="184" t="s">
        <v>279</v>
      </c>
      <c r="I61" s="185" t="s">
        <v>146</v>
      </c>
      <c r="J61" s="195" t="s">
        <v>147</v>
      </c>
    </row>
    <row r="62" spans="1:10" s="1" customFormat="1" ht="16.95" customHeight="1" x14ac:dyDescent="0.3">
      <c r="A62" s="88">
        <v>1014</v>
      </c>
      <c r="B62" s="89">
        <v>5222</v>
      </c>
      <c r="C62" s="86" t="s">
        <v>11</v>
      </c>
      <c r="D62" s="402" t="s">
        <v>153</v>
      </c>
      <c r="E62" s="403"/>
      <c r="F62" s="403"/>
      <c r="G62" s="91">
        <v>0</v>
      </c>
      <c r="H62" s="186">
        <v>0</v>
      </c>
      <c r="I62" s="187">
        <f>SUM(50000)</f>
        <v>50000</v>
      </c>
      <c r="J62" s="188">
        <f>SUM(G62+I62)</f>
        <v>50000</v>
      </c>
    </row>
    <row r="63" spans="1:10" s="1" customFormat="1" ht="16.95" customHeight="1" x14ac:dyDescent="0.3">
      <c r="A63" s="88">
        <v>1032</v>
      </c>
      <c r="B63" s="89">
        <v>5225</v>
      </c>
      <c r="C63" s="90" t="s">
        <v>9</v>
      </c>
      <c r="D63" s="402" t="s">
        <v>109</v>
      </c>
      <c r="E63" s="403"/>
      <c r="F63" s="403"/>
      <c r="G63" s="91">
        <v>5031</v>
      </c>
      <c r="H63" s="186">
        <v>0</v>
      </c>
      <c r="I63" s="187">
        <v>0</v>
      </c>
      <c r="J63" s="188">
        <f>SUM(G63+I63)</f>
        <v>5031</v>
      </c>
    </row>
    <row r="64" spans="1:10" s="2" customFormat="1" ht="16.95" customHeight="1" x14ac:dyDescent="0.3">
      <c r="A64" s="84">
        <v>2143</v>
      </c>
      <c r="B64" s="85">
        <v>5229</v>
      </c>
      <c r="C64" s="86" t="s">
        <v>10</v>
      </c>
      <c r="D64" s="383" t="s">
        <v>107</v>
      </c>
      <c r="E64" s="384"/>
      <c r="F64" s="384"/>
      <c r="G64" s="87">
        <v>13132</v>
      </c>
      <c r="H64" s="186">
        <v>0</v>
      </c>
      <c r="I64" s="187">
        <v>0</v>
      </c>
      <c r="J64" s="188">
        <f>SUM(G64+I64)</f>
        <v>13132</v>
      </c>
    </row>
    <row r="65" spans="1:10" ht="16.95" customHeight="1" x14ac:dyDescent="0.3">
      <c r="A65" s="84">
        <v>2143</v>
      </c>
      <c r="B65" s="85">
        <v>5229</v>
      </c>
      <c r="C65" s="86" t="s">
        <v>10</v>
      </c>
      <c r="D65" s="383" t="s">
        <v>108</v>
      </c>
      <c r="E65" s="384"/>
      <c r="F65" s="384"/>
      <c r="G65" s="87">
        <v>4500</v>
      </c>
      <c r="H65" s="189">
        <v>0</v>
      </c>
      <c r="I65" s="187">
        <v>0</v>
      </c>
      <c r="J65" s="188">
        <f t="shared" ref="J65:J90" si="6">SUM(G65+I65)</f>
        <v>4500</v>
      </c>
    </row>
    <row r="66" spans="1:10" s="2" customFormat="1" ht="16.95" customHeight="1" x14ac:dyDescent="0.3">
      <c r="A66" s="84">
        <v>2292</v>
      </c>
      <c r="B66" s="85">
        <v>5323</v>
      </c>
      <c r="C66" s="86" t="s">
        <v>76</v>
      </c>
      <c r="D66" s="383" t="s">
        <v>110</v>
      </c>
      <c r="E66" s="384"/>
      <c r="F66" s="388"/>
      <c r="G66" s="87">
        <v>387082.8</v>
      </c>
      <c r="H66" s="189">
        <v>0</v>
      </c>
      <c r="I66" s="187">
        <v>0</v>
      </c>
      <c r="J66" s="188">
        <f t="shared" si="6"/>
        <v>387082.8</v>
      </c>
    </row>
    <row r="67" spans="1:10" ht="16.95" customHeight="1" x14ac:dyDescent="0.3">
      <c r="A67" s="84">
        <v>3119</v>
      </c>
      <c r="B67" s="85">
        <v>5331</v>
      </c>
      <c r="C67" s="86" t="s">
        <v>73</v>
      </c>
      <c r="D67" s="383" t="s">
        <v>96</v>
      </c>
      <c r="E67" s="384"/>
      <c r="F67" s="384"/>
      <c r="G67" s="87">
        <v>4100000</v>
      </c>
      <c r="H67" s="189">
        <v>0</v>
      </c>
      <c r="I67" s="187">
        <v>0</v>
      </c>
      <c r="J67" s="188">
        <f t="shared" si="6"/>
        <v>4100000</v>
      </c>
    </row>
    <row r="68" spans="1:10" ht="19.95" customHeight="1" x14ac:dyDescent="0.3">
      <c r="A68" s="84">
        <v>3119</v>
      </c>
      <c r="B68" s="85">
        <v>5336</v>
      </c>
      <c r="C68" s="86" t="s">
        <v>97</v>
      </c>
      <c r="D68" s="383" t="s">
        <v>111</v>
      </c>
      <c r="E68" s="384"/>
      <c r="F68" s="384"/>
      <c r="G68" s="87">
        <v>26176.5</v>
      </c>
      <c r="H68" s="186">
        <v>0</v>
      </c>
      <c r="I68" s="187">
        <v>-12931.2</v>
      </c>
      <c r="J68" s="188">
        <f t="shared" si="6"/>
        <v>13245.3</v>
      </c>
    </row>
    <row r="69" spans="1:10" ht="19.95" customHeight="1" x14ac:dyDescent="0.3">
      <c r="A69" s="84">
        <v>3119</v>
      </c>
      <c r="B69" s="85">
        <v>5336</v>
      </c>
      <c r="C69" s="86" t="s">
        <v>97</v>
      </c>
      <c r="D69" s="383" t="s">
        <v>112</v>
      </c>
      <c r="E69" s="384"/>
      <c r="F69" s="384"/>
      <c r="G69" s="87">
        <v>6270.1</v>
      </c>
      <c r="H69" s="189">
        <v>0</v>
      </c>
      <c r="I69" s="187">
        <v>-2919.1</v>
      </c>
      <c r="J69" s="188">
        <f t="shared" si="6"/>
        <v>3351.0000000000005</v>
      </c>
    </row>
    <row r="70" spans="1:10" ht="19.95" customHeight="1" x14ac:dyDescent="0.3">
      <c r="A70" s="84">
        <v>3119</v>
      </c>
      <c r="B70" s="85">
        <v>5336</v>
      </c>
      <c r="C70" s="86" t="s">
        <v>97</v>
      </c>
      <c r="D70" s="383" t="s">
        <v>113</v>
      </c>
      <c r="E70" s="384"/>
      <c r="F70" s="384"/>
      <c r="G70" s="87">
        <v>30254.400000000001</v>
      </c>
      <c r="H70" s="186">
        <v>0</v>
      </c>
      <c r="I70" s="187">
        <v>-13340.7</v>
      </c>
      <c r="J70" s="188">
        <f t="shared" si="6"/>
        <v>16913.7</v>
      </c>
    </row>
    <row r="71" spans="1:10" s="2" customFormat="1" ht="16.95" customHeight="1" x14ac:dyDescent="0.3">
      <c r="A71" s="84">
        <v>3314</v>
      </c>
      <c r="B71" s="85">
        <v>5229</v>
      </c>
      <c r="C71" s="86" t="s">
        <v>10</v>
      </c>
      <c r="D71" s="383" t="s">
        <v>106</v>
      </c>
      <c r="E71" s="384"/>
      <c r="F71" s="384"/>
      <c r="G71" s="87">
        <v>550</v>
      </c>
      <c r="H71" s="189">
        <v>0</v>
      </c>
      <c r="I71" s="187">
        <v>0</v>
      </c>
      <c r="J71" s="188">
        <f t="shared" si="6"/>
        <v>550</v>
      </c>
    </row>
    <row r="72" spans="1:10" s="2" customFormat="1" ht="31.95" customHeight="1" x14ac:dyDescent="0.3">
      <c r="A72" s="84">
        <v>3329</v>
      </c>
      <c r="B72" s="85">
        <v>5223</v>
      </c>
      <c r="C72" s="86" t="s">
        <v>183</v>
      </c>
      <c r="D72" s="383" t="s">
        <v>182</v>
      </c>
      <c r="E72" s="384"/>
      <c r="F72" s="388"/>
      <c r="G72" s="87">
        <v>0</v>
      </c>
      <c r="H72" s="186">
        <v>0</v>
      </c>
      <c r="I72" s="187">
        <v>7631</v>
      </c>
      <c r="J72" s="188">
        <f t="shared" si="6"/>
        <v>7631</v>
      </c>
    </row>
    <row r="73" spans="1:10" s="2" customFormat="1" ht="16.95" customHeight="1" x14ac:dyDescent="0.3">
      <c r="A73" s="84">
        <v>3419</v>
      </c>
      <c r="B73" s="85">
        <v>5222</v>
      </c>
      <c r="C73" s="86" t="s">
        <v>11</v>
      </c>
      <c r="D73" s="383" t="s">
        <v>103</v>
      </c>
      <c r="E73" s="384"/>
      <c r="F73" s="384"/>
      <c r="G73" s="87">
        <v>450000</v>
      </c>
      <c r="H73" s="186">
        <v>0</v>
      </c>
      <c r="I73" s="187">
        <v>0</v>
      </c>
      <c r="J73" s="188">
        <f t="shared" si="6"/>
        <v>450000</v>
      </c>
    </row>
    <row r="74" spans="1:10" s="2" customFormat="1" ht="19.95" customHeight="1" x14ac:dyDescent="0.3">
      <c r="A74" s="84">
        <v>3419</v>
      </c>
      <c r="B74" s="85">
        <v>5222</v>
      </c>
      <c r="C74" s="86" t="s">
        <v>11</v>
      </c>
      <c r="D74" s="383" t="s">
        <v>166</v>
      </c>
      <c r="E74" s="384"/>
      <c r="F74" s="384"/>
      <c r="G74" s="87">
        <v>0</v>
      </c>
      <c r="H74" s="186">
        <v>0</v>
      </c>
      <c r="I74" s="187">
        <v>20000</v>
      </c>
      <c r="J74" s="188">
        <f t="shared" si="6"/>
        <v>20000</v>
      </c>
    </row>
    <row r="75" spans="1:10" s="2" customFormat="1" ht="31.95" customHeight="1" x14ac:dyDescent="0.3">
      <c r="A75" s="84">
        <v>3419</v>
      </c>
      <c r="B75" s="85">
        <v>5222</v>
      </c>
      <c r="C75" s="86" t="s">
        <v>11</v>
      </c>
      <c r="D75" s="383" t="s">
        <v>184</v>
      </c>
      <c r="E75" s="384"/>
      <c r="F75" s="384"/>
      <c r="G75" s="87">
        <v>0</v>
      </c>
      <c r="H75" s="186">
        <v>0</v>
      </c>
      <c r="I75" s="187">
        <v>5000</v>
      </c>
      <c r="J75" s="188">
        <f t="shared" si="6"/>
        <v>5000</v>
      </c>
    </row>
    <row r="76" spans="1:10" s="2" customFormat="1" ht="16.95" customHeight="1" x14ac:dyDescent="0.3">
      <c r="A76" s="84">
        <v>3421</v>
      </c>
      <c r="B76" s="85">
        <v>5222</v>
      </c>
      <c r="C76" s="86" t="s">
        <v>11</v>
      </c>
      <c r="D76" s="383" t="s">
        <v>100</v>
      </c>
      <c r="E76" s="384"/>
      <c r="F76" s="388"/>
      <c r="G76" s="87">
        <v>30000</v>
      </c>
      <c r="H76" s="189">
        <v>0</v>
      </c>
      <c r="I76" s="187">
        <v>0</v>
      </c>
      <c r="J76" s="188">
        <f t="shared" si="6"/>
        <v>30000</v>
      </c>
    </row>
    <row r="77" spans="1:10" s="2" customFormat="1" ht="16.95" customHeight="1" x14ac:dyDescent="0.3">
      <c r="A77" s="84">
        <v>3900</v>
      </c>
      <c r="B77" s="85">
        <v>5222</v>
      </c>
      <c r="C77" s="86" t="s">
        <v>11</v>
      </c>
      <c r="D77" s="385" t="s">
        <v>98</v>
      </c>
      <c r="E77" s="386"/>
      <c r="F77" s="387"/>
      <c r="G77" s="87">
        <v>20000</v>
      </c>
      <c r="H77" s="186">
        <v>0</v>
      </c>
      <c r="I77" s="187">
        <v>0</v>
      </c>
      <c r="J77" s="188">
        <f t="shared" si="6"/>
        <v>20000</v>
      </c>
    </row>
    <row r="78" spans="1:10" s="2" customFormat="1" ht="16.95" customHeight="1" x14ac:dyDescent="0.3">
      <c r="A78" s="84">
        <v>3900</v>
      </c>
      <c r="B78" s="85">
        <v>5222</v>
      </c>
      <c r="C78" s="86" t="s">
        <v>11</v>
      </c>
      <c r="D78" s="385" t="s">
        <v>168</v>
      </c>
      <c r="E78" s="386"/>
      <c r="F78" s="387"/>
      <c r="G78" s="87">
        <v>0</v>
      </c>
      <c r="H78" s="186">
        <v>0</v>
      </c>
      <c r="I78" s="187">
        <v>5000</v>
      </c>
      <c r="J78" s="188">
        <f t="shared" si="6"/>
        <v>5000</v>
      </c>
    </row>
    <row r="79" spans="1:10" s="2" customFormat="1" ht="16.95" customHeight="1" x14ac:dyDescent="0.3">
      <c r="A79" s="84">
        <v>3900</v>
      </c>
      <c r="B79" s="85">
        <v>5222</v>
      </c>
      <c r="C79" s="86" t="s">
        <v>11</v>
      </c>
      <c r="D79" s="385" t="s">
        <v>99</v>
      </c>
      <c r="E79" s="386"/>
      <c r="F79" s="387"/>
      <c r="G79" s="87">
        <v>30000</v>
      </c>
      <c r="H79" s="189">
        <v>0</v>
      </c>
      <c r="I79" s="187">
        <v>0</v>
      </c>
      <c r="J79" s="188">
        <f t="shared" si="6"/>
        <v>30000</v>
      </c>
    </row>
    <row r="80" spans="1:10" s="2" customFormat="1" ht="22.2" customHeight="1" thickBot="1" x14ac:dyDescent="0.35">
      <c r="A80" s="271">
        <v>3900</v>
      </c>
      <c r="B80" s="272">
        <v>5223</v>
      </c>
      <c r="C80" s="273" t="s">
        <v>183</v>
      </c>
      <c r="D80" s="433" t="s">
        <v>181</v>
      </c>
      <c r="E80" s="434"/>
      <c r="F80" s="435"/>
      <c r="G80" s="196">
        <v>0</v>
      </c>
      <c r="H80" s="197">
        <v>0</v>
      </c>
      <c r="I80" s="274">
        <v>20000</v>
      </c>
      <c r="J80" s="198">
        <f t="shared" si="6"/>
        <v>20000</v>
      </c>
    </row>
    <row r="81" spans="1:10" s="2" customFormat="1" ht="22.2" customHeight="1" thickBot="1" x14ac:dyDescent="0.35">
      <c r="A81" s="275"/>
      <c r="B81" s="276"/>
      <c r="C81" s="277"/>
      <c r="D81" s="278"/>
      <c r="E81" s="278"/>
      <c r="F81" s="278"/>
      <c r="G81" s="279"/>
      <c r="H81" s="280"/>
      <c r="I81" s="280"/>
      <c r="J81" s="281"/>
    </row>
    <row r="82" spans="1:10" ht="19.2" x14ac:dyDescent="0.3">
      <c r="A82" s="51" t="s">
        <v>82</v>
      </c>
      <c r="B82" s="51"/>
      <c r="H82" s="146" t="s">
        <v>143</v>
      </c>
      <c r="I82" s="158"/>
      <c r="J82" s="158"/>
    </row>
    <row r="83" spans="1:10" s="22" customFormat="1" ht="12" customHeight="1" thickBot="1" x14ac:dyDescent="0.3">
      <c r="A83" s="55" t="s">
        <v>72</v>
      </c>
      <c r="B83" s="55"/>
      <c r="C83" s="55"/>
      <c r="D83" s="55"/>
      <c r="E83" s="56"/>
      <c r="F83" s="56"/>
      <c r="G83" s="57"/>
      <c r="H83" s="147" t="s">
        <v>144</v>
      </c>
      <c r="I83" s="23"/>
      <c r="J83" s="23"/>
    </row>
    <row r="84" spans="1:10" s="22" customFormat="1" ht="25.05" customHeight="1" thickBot="1" x14ac:dyDescent="0.25">
      <c r="A84" s="36" t="s">
        <v>1</v>
      </c>
      <c r="B84" s="49" t="s">
        <v>2</v>
      </c>
      <c r="C84" s="361" t="s">
        <v>3</v>
      </c>
      <c r="D84" s="399" t="s">
        <v>74</v>
      </c>
      <c r="E84" s="400"/>
      <c r="F84" s="401"/>
      <c r="G84" s="58" t="s">
        <v>91</v>
      </c>
      <c r="H84" s="184" t="s">
        <v>279</v>
      </c>
      <c r="I84" s="185" t="s">
        <v>146</v>
      </c>
      <c r="J84" s="195" t="s">
        <v>147</v>
      </c>
    </row>
    <row r="85" spans="1:10" s="2" customFormat="1" ht="19.95" customHeight="1" x14ac:dyDescent="0.3">
      <c r="A85" s="84">
        <v>5512</v>
      </c>
      <c r="B85" s="85">
        <v>5222</v>
      </c>
      <c r="C85" s="86" t="s">
        <v>11</v>
      </c>
      <c r="D85" s="385" t="s">
        <v>102</v>
      </c>
      <c r="E85" s="386"/>
      <c r="F85" s="387"/>
      <c r="G85" s="87">
        <v>30000</v>
      </c>
      <c r="H85" s="189">
        <v>0</v>
      </c>
      <c r="I85" s="187">
        <v>0</v>
      </c>
      <c r="J85" s="188">
        <f t="shared" si="6"/>
        <v>30000</v>
      </c>
    </row>
    <row r="86" spans="1:10" s="2" customFormat="1" ht="19.95" customHeight="1" x14ac:dyDescent="0.3">
      <c r="A86" s="84">
        <v>5512</v>
      </c>
      <c r="B86" s="85">
        <v>5222</v>
      </c>
      <c r="C86" s="86" t="s">
        <v>11</v>
      </c>
      <c r="D86" s="383" t="s">
        <v>101</v>
      </c>
      <c r="E86" s="384"/>
      <c r="F86" s="388"/>
      <c r="G86" s="87">
        <v>30000</v>
      </c>
      <c r="H86" s="189">
        <v>0</v>
      </c>
      <c r="I86" s="187">
        <v>0</v>
      </c>
      <c r="J86" s="188">
        <f t="shared" si="6"/>
        <v>30000</v>
      </c>
    </row>
    <row r="87" spans="1:10" s="2" customFormat="1" ht="16.95" customHeight="1" x14ac:dyDescent="0.3">
      <c r="A87" s="84">
        <v>6171</v>
      </c>
      <c r="B87" s="85">
        <v>5221</v>
      </c>
      <c r="C87" s="86" t="s">
        <v>12</v>
      </c>
      <c r="D87" s="383" t="s">
        <v>104</v>
      </c>
      <c r="E87" s="384"/>
      <c r="F87" s="384"/>
      <c r="G87" s="87">
        <v>19881</v>
      </c>
      <c r="H87" s="189">
        <v>0</v>
      </c>
      <c r="I87" s="187">
        <v>0</v>
      </c>
      <c r="J87" s="188">
        <f t="shared" si="6"/>
        <v>19881</v>
      </c>
    </row>
    <row r="88" spans="1:10" s="2" customFormat="1" ht="16.95" customHeight="1" x14ac:dyDescent="0.3">
      <c r="A88" s="84">
        <v>6171</v>
      </c>
      <c r="B88" s="85">
        <v>5229</v>
      </c>
      <c r="C88" s="86" t="s">
        <v>10</v>
      </c>
      <c r="D88" s="383" t="s">
        <v>94</v>
      </c>
      <c r="E88" s="384"/>
      <c r="F88" s="384"/>
      <c r="G88" s="87">
        <v>10338</v>
      </c>
      <c r="H88" s="186">
        <v>0</v>
      </c>
      <c r="I88" s="187">
        <v>0</v>
      </c>
      <c r="J88" s="188">
        <f t="shared" si="6"/>
        <v>10338</v>
      </c>
    </row>
    <row r="89" spans="1:10" ht="16.95" customHeight="1" x14ac:dyDescent="0.3">
      <c r="A89" s="84">
        <v>6171</v>
      </c>
      <c r="B89" s="85">
        <v>5321</v>
      </c>
      <c r="C89" s="86" t="s">
        <v>13</v>
      </c>
      <c r="D89" s="383" t="s">
        <v>95</v>
      </c>
      <c r="E89" s="384"/>
      <c r="F89" s="384"/>
      <c r="G89" s="87">
        <v>60000</v>
      </c>
      <c r="H89" s="189">
        <v>0</v>
      </c>
      <c r="I89" s="187">
        <v>0</v>
      </c>
      <c r="J89" s="188">
        <f t="shared" si="6"/>
        <v>60000</v>
      </c>
    </row>
    <row r="90" spans="1:10" ht="16.95" customHeight="1" thickBot="1" x14ac:dyDescent="0.35">
      <c r="A90" s="92">
        <v>6171</v>
      </c>
      <c r="B90" s="93">
        <v>5329</v>
      </c>
      <c r="C90" s="94" t="s">
        <v>14</v>
      </c>
      <c r="D90" s="389" t="s">
        <v>105</v>
      </c>
      <c r="E90" s="390"/>
      <c r="F90" s="390"/>
      <c r="G90" s="196">
        <v>50000</v>
      </c>
      <c r="H90" s="197">
        <v>-2375</v>
      </c>
      <c r="I90" s="187">
        <v>-2375</v>
      </c>
      <c r="J90" s="198">
        <f t="shared" si="6"/>
        <v>47625</v>
      </c>
    </row>
    <row r="91" spans="1:10" s="1" customFormat="1" ht="16.05" customHeight="1" thickBot="1" x14ac:dyDescent="0.35">
      <c r="A91" s="99" t="s">
        <v>22</v>
      </c>
      <c r="B91" s="99"/>
      <c r="C91" s="99"/>
      <c r="D91" s="410"/>
      <c r="E91" s="410"/>
      <c r="F91" s="98"/>
      <c r="G91" s="190">
        <f>SUM(G62:G90)</f>
        <v>5303215.8</v>
      </c>
      <c r="H91" s="190">
        <f t="shared" ref="H91:J91" si="7">SUM(H62:H90)</f>
        <v>-2375</v>
      </c>
      <c r="I91" s="190">
        <f t="shared" si="7"/>
        <v>76065</v>
      </c>
      <c r="J91" s="190">
        <f t="shared" si="7"/>
        <v>5379280.7999999998</v>
      </c>
    </row>
  </sheetData>
  <mergeCells count="49">
    <mergeCell ref="A12:D12"/>
    <mergeCell ref="A14:D14"/>
    <mergeCell ref="A3:D3"/>
    <mergeCell ref="A4:D4"/>
    <mergeCell ref="C9:D9"/>
    <mergeCell ref="C10:D10"/>
    <mergeCell ref="C11:D11"/>
    <mergeCell ref="I14:J14"/>
    <mergeCell ref="B31:C31"/>
    <mergeCell ref="I49:J49"/>
    <mergeCell ref="B35:C35"/>
    <mergeCell ref="A38:D38"/>
    <mergeCell ref="A39:D39"/>
    <mergeCell ref="A40:D40"/>
    <mergeCell ref="A41:G41"/>
    <mergeCell ref="B33:C33"/>
    <mergeCell ref="D66:F66"/>
    <mergeCell ref="A44:G44"/>
    <mergeCell ref="C46:D46"/>
    <mergeCell ref="A47:D47"/>
    <mergeCell ref="A49:E49"/>
    <mergeCell ref="F49:G49"/>
    <mergeCell ref="D61:F61"/>
    <mergeCell ref="D62:F62"/>
    <mergeCell ref="D63:F63"/>
    <mergeCell ref="D64:F64"/>
    <mergeCell ref="D65:F65"/>
    <mergeCell ref="D78:F78"/>
    <mergeCell ref="D67:F67"/>
    <mergeCell ref="D68:F68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D88:F88"/>
    <mergeCell ref="D89:F89"/>
    <mergeCell ref="D90:F90"/>
    <mergeCell ref="D91:E91"/>
    <mergeCell ref="D79:F79"/>
    <mergeCell ref="D80:F80"/>
    <mergeCell ref="D84:F84"/>
    <mergeCell ref="D85:F85"/>
    <mergeCell ref="D86:F86"/>
    <mergeCell ref="D87:F87"/>
  </mergeCells>
  <pageMargins left="0" right="0" top="0.98425196850393704" bottom="0.78740157480314965" header="0.39370078740157483" footer="0.59055118110236227"/>
  <pageSetup paperSize="9" fitToWidth="0" fitToHeight="0" orientation="landscape" r:id="rId1"/>
  <headerFooter>
    <oddHeader>&amp;L&amp;"-,Tučné"&amp;14MĚSTO Štíty&amp;"-,Obyčejné"
&amp;"-,Tučné"&amp;8IČO: 00303453
DIČ: CZ00303453&amp;C&amp;"-,Tučné"&amp;14&amp;A&amp;RRok 2025</oddHeader>
    <oddFooter>&amp;C&amp;A&amp;R&amp;P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Přehled o stavu rozpočtu 2025</vt:lpstr>
      <vt:lpstr>Rozpočtové opatření č. 12</vt:lpstr>
      <vt:lpstr>Příloha RO č. 12</vt:lpstr>
      <vt:lpstr>'Přehled o stavu rozpočtu 2025'!Názvy_tisku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Minářová</dc:creator>
  <cp:lastModifiedBy>Pavlína Minářová</cp:lastModifiedBy>
  <cp:lastPrinted>2026-01-30T13:27:10Z</cp:lastPrinted>
  <dcterms:created xsi:type="dcterms:W3CDTF">2021-02-27T14:36:32Z</dcterms:created>
  <dcterms:modified xsi:type="dcterms:W3CDTF">2026-01-30T13:29:08Z</dcterms:modified>
</cp:coreProperties>
</file>