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euzigerova\Desktop\Documents\Naskenováno\"/>
    </mc:Choice>
  </mc:AlternateContent>
  <xr:revisionPtr revIDLastSave="0" documentId="8_{B14B58E2-98CD-41FF-A86E-B0CCB978BC4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řehled o stavu rozpočtu 2026" sheetId="71" r:id="rId1"/>
    <sheet name="Rozpočtové opatření č. 6" sheetId="70" r:id="rId2"/>
    <sheet name="Příloha RO č. 6" sheetId="69" r:id="rId3"/>
  </sheets>
  <definedNames>
    <definedName name="_xlnm.Print_Titles" localSheetId="0">'Přehled o stavu rozpočtu 2026'!$1:$1</definedName>
    <definedName name="_xlnm.Print_Titles" localSheetId="2">'Příloha RO č. 6'!$1:$2</definedName>
    <definedName name="_xlnm.Print_Titles" localSheetId="1">'Rozpočtové opatření č. 6'!$1:$2</definedName>
  </definedNames>
  <calcPr calcId="181029"/>
</workbook>
</file>

<file path=xl/calcChain.xml><?xml version="1.0" encoding="utf-8"?>
<calcChain xmlns="http://schemas.openxmlformats.org/spreadsheetml/2006/main">
  <c r="I16" i="69" l="1"/>
  <c r="I14" i="69"/>
  <c r="I13" i="69"/>
  <c r="I12" i="69"/>
  <c r="I11" i="69"/>
  <c r="I10" i="69"/>
  <c r="I9" i="69"/>
  <c r="I4" i="69"/>
  <c r="Q7" i="70"/>
  <c r="P7" i="70"/>
  <c r="D32" i="71"/>
  <c r="D44" i="71" s="1"/>
  <c r="D31" i="71"/>
  <c r="E20" i="71"/>
  <c r="E10" i="71"/>
  <c r="D39" i="71"/>
  <c r="E39" i="71" s="1"/>
  <c r="C38" i="71"/>
  <c r="E38" i="71" s="1"/>
  <c r="D37" i="71"/>
  <c r="D43" i="71" s="1"/>
  <c r="C37" i="71"/>
  <c r="E36" i="71"/>
  <c r="D33" i="71"/>
  <c r="C33" i="71"/>
  <c r="C32" i="71"/>
  <c r="E32" i="71" s="1"/>
  <c r="E31" i="71"/>
  <c r="E27" i="71"/>
  <c r="H35" i="69"/>
  <c r="G35" i="69"/>
  <c r="I34" i="69"/>
  <c r="J34" i="69" s="1"/>
  <c r="J32" i="69"/>
  <c r="I32" i="69"/>
  <c r="I31" i="69"/>
  <c r="J31" i="69" s="1"/>
  <c r="I29" i="69"/>
  <c r="J29" i="69" s="1"/>
  <c r="J35" i="69" s="1"/>
  <c r="I23" i="69"/>
  <c r="J23" i="69" s="1"/>
  <c r="I17" i="69"/>
  <c r="J17" i="69" s="1"/>
  <c r="J16" i="69"/>
  <c r="H15" i="69"/>
  <c r="G15" i="69"/>
  <c r="F15" i="69"/>
  <c r="E15" i="69"/>
  <c r="J14" i="69"/>
  <c r="J13" i="69"/>
  <c r="J12" i="69"/>
  <c r="J11" i="69"/>
  <c r="J10" i="69"/>
  <c r="J9" i="69"/>
  <c r="I15" i="69"/>
  <c r="J4" i="69"/>
  <c r="C40" i="71" l="1"/>
  <c r="D40" i="71"/>
  <c r="D45" i="71"/>
  <c r="E33" i="71"/>
  <c r="C44" i="71"/>
  <c r="E44" i="71" s="1"/>
  <c r="E37" i="71"/>
  <c r="E40" i="71" s="1"/>
  <c r="C43" i="71"/>
  <c r="J15" i="69"/>
  <c r="I35" i="69"/>
  <c r="C45" i="71" l="1"/>
  <c r="E43" i="71"/>
  <c r="E45" i="71" s="1"/>
</calcChain>
</file>

<file path=xl/sharedStrings.xml><?xml version="1.0" encoding="utf-8"?>
<sst xmlns="http://schemas.openxmlformats.org/spreadsheetml/2006/main" count="166" uniqueCount="116">
  <si>
    <t>I. ROZPOČTOVÉ PŘÍJMY</t>
  </si>
  <si>
    <t>Paragraf</t>
  </si>
  <si>
    <t>Položka</t>
  </si>
  <si>
    <t>Text</t>
  </si>
  <si>
    <t>ROZPOČTOVÉ PŘÍJMY CELKEM</t>
  </si>
  <si>
    <t>II. ROZPOČTOVÉ VÝDAJE</t>
  </si>
  <si>
    <t>ROZPOČTOVÉ VÝDAJE CELKEM</t>
  </si>
  <si>
    <t>Lesní hospodářství</t>
  </si>
  <si>
    <t>Všeobecná veřejná správa a služby</t>
  </si>
  <si>
    <t>5xxx</t>
  </si>
  <si>
    <t xml:space="preserve">Souhrnný přehled o stavu rozpočtu MĚSTA Štíty : </t>
  </si>
  <si>
    <r>
      <t>I.</t>
    </r>
    <r>
      <rPr>
        <b/>
        <sz val="7"/>
        <color indexed="18"/>
        <rFont val="Times New Roman"/>
        <family val="1"/>
        <charset val="238"/>
      </rPr>
      <t xml:space="preserve">             </t>
    </r>
    <r>
      <rPr>
        <b/>
        <u/>
        <sz val="12.5"/>
        <color indexed="18"/>
        <rFont val="Arial"/>
        <family val="2"/>
        <charset val="238"/>
      </rPr>
      <t>ROZPOČTOVÉ PŘÍJMY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</si>
  <si>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>CELKEM rozpočtové příjmy:</t>
    </r>
  </si>
  <si>
    <r>
      <t>II.</t>
    </r>
    <r>
      <rPr>
        <b/>
        <sz val="7"/>
        <color indexed="18"/>
        <rFont val="Times New Roman"/>
        <family val="1"/>
        <charset val="238"/>
      </rPr>
      <t xml:space="preserve">           </t>
    </r>
    <r>
      <rPr>
        <b/>
        <u/>
        <sz val="12.5"/>
        <color indexed="18"/>
        <rFont val="Arial"/>
        <family val="2"/>
        <charset val="238"/>
      </rPr>
      <t>ROZPOČTOVÉ VÝDAJE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</si>
  <si>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>CELKEM rozpočtové výdaje :</t>
    </r>
  </si>
  <si>
    <r>
      <t>III.</t>
    </r>
    <r>
      <rPr>
        <b/>
        <sz val="7"/>
        <color indexed="18"/>
        <rFont val="Times New Roman"/>
        <family val="1"/>
        <charset val="238"/>
      </rPr>
      <t xml:space="preserve">          </t>
    </r>
    <r>
      <rPr>
        <b/>
        <u/>
        <sz val="12.5"/>
        <color indexed="18"/>
        <rFont val="Arial"/>
        <family val="2"/>
        <charset val="238"/>
      </rPr>
      <t>FINANCOVÁNÍ – třída 8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</si>
  <si>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>CELKEM financování :</t>
    </r>
  </si>
  <si>
    <t>Rekapitulace:</t>
  </si>
  <si>
    <r>
      <t>ROZPOČTOVÉ PŘÍJMY</t>
    </r>
    <r>
      <rPr>
        <b/>
        <sz val="8"/>
        <color indexed="8"/>
        <rFont val="Symbol"/>
        <family val="1"/>
        <charset val="2"/>
      </rPr>
      <t>;</t>
    </r>
    <r>
      <rPr>
        <b/>
        <sz val="8"/>
        <color indexed="8"/>
        <rFont val="Times New Roman"/>
        <family val="1"/>
        <charset val="238"/>
      </rPr>
      <t xml:space="preserve"> ROZPOČTOVÉ VÝDAJE</t>
    </r>
  </si>
  <si>
    <t xml:space="preserve">PŘÍJMY celkem - VÝDAJE celkem </t>
  </si>
  <si>
    <t xml:space="preserve">FINANCOVÁNÍ </t>
  </si>
  <si>
    <t>pol. 8115</t>
  </si>
  <si>
    <r>
      <t>Změna stavu krát.prostředků na bank.účtech (</t>
    </r>
    <r>
      <rPr>
        <sz val="8"/>
        <color indexed="8"/>
        <rFont val="Calibri"/>
        <family val="2"/>
        <charset val="238"/>
      </rPr>
      <t>±</t>
    </r>
    <r>
      <rPr>
        <sz val="8"/>
        <color indexed="8"/>
        <rFont val="Times New Roman"/>
        <family val="1"/>
        <charset val="238"/>
      </rPr>
      <t xml:space="preserve">)                 </t>
    </r>
    <r>
      <rPr>
        <sz val="7"/>
        <color indexed="8"/>
        <rFont val="Times New Roman"/>
        <family val="1"/>
        <charset val="238"/>
      </rPr>
      <t>(+) = zapojení vlastních fin. prostředků ze ZBÚ</t>
    </r>
    <r>
      <rPr>
        <sz val="7"/>
        <color indexed="8"/>
        <rFont val="Symbol"/>
        <family val="1"/>
        <charset val="2"/>
      </rPr>
      <t>;</t>
    </r>
    <r>
      <rPr>
        <sz val="7"/>
        <color indexed="8"/>
        <rFont val="Times New Roman"/>
        <family val="1"/>
        <charset val="238"/>
      </rPr>
      <t xml:space="preserve"> (-) = úspora</t>
    </r>
  </si>
  <si>
    <t>pol. 8124</t>
  </si>
  <si>
    <t>Uhrazené splátky dlouhod. přijatých půjček (-) = splátky ÚVĚRŮ</t>
  </si>
  <si>
    <t>Třída 8</t>
  </si>
  <si>
    <r>
      <t>Ostatní (</t>
    </r>
    <r>
      <rPr>
        <sz val="8"/>
        <color indexed="8"/>
        <rFont val="Calibri"/>
        <family val="2"/>
        <charset val="238"/>
      </rPr>
      <t>±)</t>
    </r>
  </si>
  <si>
    <r>
      <t>FINANCOVÁNÍ celkem (</t>
    </r>
    <r>
      <rPr>
        <b/>
        <sz val="10"/>
        <color indexed="8"/>
        <rFont val="Calibri"/>
        <family val="2"/>
        <charset val="238"/>
      </rPr>
      <t>±</t>
    </r>
    <r>
      <rPr>
        <b/>
        <sz val="10"/>
        <color indexed="8"/>
        <rFont val="Times New Roman"/>
        <family val="1"/>
        <charset val="238"/>
      </rPr>
      <t>)</t>
    </r>
  </si>
  <si>
    <t>Rekapitulace</t>
  </si>
  <si>
    <t>PŘÍJMY celkem vč. FINANCOVÁNÍ (+)</t>
  </si>
  <si>
    <t xml:space="preserve">VÝDAJE celkem vč. FINANCOVÁNÍ (-) </t>
  </si>
  <si>
    <t>Dlouhodobé přijaté půjčené prostředky (+)</t>
  </si>
  <si>
    <t xml:space="preserve">Odvětvové třídění RS </t>
  </si>
  <si>
    <t>103x</t>
  </si>
  <si>
    <t>3xxx</t>
  </si>
  <si>
    <t>Služby pro obyvatelstvo</t>
  </si>
  <si>
    <t>2xxx</t>
  </si>
  <si>
    <t>Průmyslová a ostatní odvětví hospodářství</t>
  </si>
  <si>
    <t>pol. 8123</t>
  </si>
  <si>
    <t>6xxx</t>
  </si>
  <si>
    <t>Neinvestiční výdaje (5xxx)</t>
  </si>
  <si>
    <t>Investiční výdaje (6xxx)</t>
  </si>
  <si>
    <t>Zpracovala: Pavlína Minářová</t>
  </si>
  <si>
    <t>4122</t>
  </si>
  <si>
    <t>1014</t>
  </si>
  <si>
    <t>III. FINANCOVÁNÍ - třída 8</t>
  </si>
  <si>
    <t>Krátkodobé financování z tuzemska</t>
  </si>
  <si>
    <t>Dlouhodobé financování z tuzemska</t>
  </si>
  <si>
    <t>Opravné položky k peněžním operacím</t>
  </si>
  <si>
    <t>Operace z peněžních účtů rozpočtové jednotky nemající charakter příjmů a výdajů vládního sektoru (+/-)</t>
  </si>
  <si>
    <t>FINANCOVÁNÍ (součet za třídu 8)</t>
  </si>
  <si>
    <t>Uhrazené splátky dlouhodobých přij.půj.prostředků (-)</t>
  </si>
  <si>
    <t>Úpravený rozpočet 2025</t>
  </si>
  <si>
    <t>Stav k 31.12.2025 (skutečnost)</t>
  </si>
  <si>
    <t>ROZPOČET na ROK 2026</t>
  </si>
  <si>
    <t>Rozpočet  schválený 2026</t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</si>
  <si>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Rozpočet schválený - ZMě Štíty dne 25.03.2026: 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</si>
  <si>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Rozpočet schválený (8115 - zapojení vl.fin.zdrojů) - ZMě Štíty dne 25.03.2026: 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</si>
  <si>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Rozpočet schválený (8123 - přijatý úvěr) - ZMě Štíty dne 25.03.2026: 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</si>
  <si>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Rozpočet schválený (8124 - splatky úvěrů) - ZMě Štíty dne 25.03.2026: </t>
    </r>
  </si>
  <si>
    <t>Zapojení vlastních finačních prostředků MĚSTA Štíty.</t>
  </si>
  <si>
    <t>Technická položka - nerozpočtuje se.</t>
  </si>
  <si>
    <t>Ozdravování hosp.zvířat, pol. a spec. plodin a zvláštní veterinární péče</t>
  </si>
  <si>
    <t>PŘÍJMY 2026 celkem (+)</t>
  </si>
  <si>
    <t>VÝDAJE 2026 celkem (-)</t>
  </si>
  <si>
    <t>ÚVĚRY</t>
  </si>
  <si>
    <t>Příjemce - účel</t>
  </si>
  <si>
    <t>ZŠ a MŠ Štíty - příspěvek na provoz ZŠ  a MŠ od zřizovatele na rok 2026</t>
  </si>
  <si>
    <t>Součást uvedeného odvětvové třídění RS.</t>
  </si>
  <si>
    <t>Neinvestiční příspěvky zřízeným příspěvkovým organizacím</t>
  </si>
  <si>
    <r>
      <rPr>
        <b/>
        <sz val="9"/>
        <color theme="1"/>
        <rFont val="Times New Roman"/>
        <family val="1"/>
        <charset val="238"/>
      </rPr>
      <t>VÝDAJE - ZÁVAZNÝ UKAZATEL - odvětvové třídění RS</t>
    </r>
    <r>
      <rPr>
        <sz val="9"/>
        <color theme="1"/>
        <rFont val="Times New Roman"/>
        <family val="1"/>
        <charset val="238"/>
      </rPr>
      <t xml:space="preserve"> v rozsahu dle výše uvedeného třídění + "Finanční vztah k ZŠ a MŠ Štíty (p. 5331)".</t>
    </r>
  </si>
  <si>
    <t>ZÁVAZNÝ UKAZATEL ROZPOČTU - "Finanční vztah k ZŠ a MŠ Štíty (p. 5331)"</t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</si>
  <si>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Rozpočtové opatření č. 1/2026 - RMě Štíty č. 81 dne 08.04.2026: 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</si>
  <si>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Rozpočtové opatření č. 1/2026 (8123 - přijatý úvěr) - RMě Štíty č. 81 dne 08.04.2026: </t>
    </r>
  </si>
  <si>
    <t>Rozpočtové změny 2026</t>
  </si>
  <si>
    <t>Rozpočet upravený 2026</t>
  </si>
  <si>
    <t>1) Změny rozpočtu - dotační prostředky (účelové prostředky)</t>
  </si>
  <si>
    <t>NS</t>
  </si>
  <si>
    <t>UCS</t>
  </si>
  <si>
    <t>UUS</t>
  </si>
  <si>
    <t>SU</t>
  </si>
  <si>
    <t>AU</t>
  </si>
  <si>
    <t>ODPA</t>
  </si>
  <si>
    <t>POL</t>
  </si>
  <si>
    <t>ZJ</t>
  </si>
  <si>
    <t>UZ</t>
  </si>
  <si>
    <t>ORJ</t>
  </si>
  <si>
    <t>ORG</t>
  </si>
  <si>
    <t>MD</t>
  </si>
  <si>
    <t>D</t>
  </si>
  <si>
    <t>Popis</t>
  </si>
  <si>
    <t>00303453</t>
  </si>
  <si>
    <t>000000</t>
  </si>
  <si>
    <t>0</t>
  </si>
  <si>
    <t>003xxx</t>
  </si>
  <si>
    <t>Celkem</t>
  </si>
  <si>
    <t>Zpracovala : Pavlína Minářová</t>
  </si>
  <si>
    <t>ROZPOČTOVÉ OPATŘENÍ aktuální</t>
  </si>
  <si>
    <t>¯</t>
  </si>
  <si>
    <t>Rozpočtové změny 2026 celkem</t>
  </si>
  <si>
    <t>ROZPOČET UPRAVENÝ na ROK 2026</t>
  </si>
  <si>
    <t xml:space="preserve">Bezpečnost státu a právní ochrana (ochrana obyvatelstva, požární ochrana a IZS apod.) </t>
  </si>
  <si>
    <t>Změna stavu krátkodobých prostředků na bankovních účtech (+/-)</t>
  </si>
  <si>
    <t>www.stity.cz (Městský úřad - Ekonomika obce - Rozpočty)</t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</si>
  <si>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Rozpočtové opatření č. 2/2026 - RMě Štíty č. 83 dne 06.05.2026: </t>
    </r>
  </si>
  <si>
    <t>000</t>
  </si>
  <si>
    <t>Služby pro obyvatelstvo - výdaje hrazené z účelové neinvestiční dotace</t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</si>
  <si>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Rozpočtové opatření č. 3/2026 - RMě Štíty č. 84 dne 20.05.2026: 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</si>
  <si>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Rozpočtové opatření č. 4/2026 - RMě Štíty č. 85 dne 03.06.2026: 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</si>
  <si>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Rozpočtové opatření č. 5/2026 - ZMě Štíty č. 23 dne 17.06.2026: 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</si>
  <si>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Rozpočtové opatření č. 6/2026 - RMě Štíty č. 87 dne 15.07.2026: </t>
    </r>
  </si>
  <si>
    <t xml:space="preserve">V. Neinvestiční dotace - průtokový transfer pro ZŠ a MŠ Štíty - "Realizace projektu Sportimáček v ZŠ a MŠ Štíty" -  Olomoucký kraj </t>
  </si>
  <si>
    <t>516</t>
  </si>
  <si>
    <t>Neinvestiční dotace - průtokový transfer pro ZŠ a MŠ Štíty - "Realizace projektu Sportimáček v ZŠ a MŠ Štíty"</t>
  </si>
  <si>
    <t>RO č. 6/2026</t>
  </si>
  <si>
    <t>1 /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</si>
</sst>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#,##0.00&quot; Kč&quot;"/>
    <numFmt numFmtId="166" formatCode="#,##0&quot; Kč&quot;"/>
  </numFmts>
  <fonts count="9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sz val="7"/>
      <name val="Times New Roman"/>
      <family val="1"/>
      <charset val="238"/>
    </font>
    <font>
      <sz val="8"/>
      <name val="Times New Roman"/>
      <family val="1"/>
      <charset val="238"/>
    </font>
    <font>
      <sz val="10"/>
      <color indexed="8"/>
      <name val="Arial"/>
      <family val="2"/>
      <charset val="1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u/>
      <sz val="16"/>
      <color rgb="FF000000"/>
      <name val="Times New Roman"/>
      <family val="1"/>
      <charset val="238"/>
    </font>
    <font>
      <u/>
      <sz val="16"/>
      <color rgb="FF000000"/>
      <name val="Arial"/>
      <family val="2"/>
      <charset val="238"/>
    </font>
    <font>
      <b/>
      <u/>
      <sz val="16"/>
      <name val="Arial"/>
      <family val="2"/>
      <charset val="238"/>
    </font>
    <font>
      <b/>
      <i/>
      <sz val="14"/>
      <color rgb="FF000000"/>
      <name val="Times New Roman"/>
      <family val="1"/>
      <charset val="238"/>
    </font>
    <font>
      <b/>
      <sz val="12.5"/>
      <color rgb="FF000080"/>
      <name val="Arial"/>
      <family val="2"/>
      <charset val="238"/>
    </font>
    <font>
      <b/>
      <sz val="7"/>
      <color indexed="18"/>
      <name val="Times New Roman"/>
      <family val="1"/>
      <charset val="238"/>
    </font>
    <font>
      <b/>
      <u/>
      <sz val="12.5"/>
      <color indexed="18"/>
      <name val="Arial"/>
      <family val="2"/>
      <charset val="238"/>
    </font>
    <font>
      <sz val="10"/>
      <color rgb="FF000080"/>
      <name val="Symbol"/>
      <family val="1"/>
      <charset val="2"/>
    </font>
    <font>
      <sz val="7"/>
      <color indexed="18"/>
      <name val="Times New Roman"/>
      <family val="1"/>
      <charset val="238"/>
    </font>
    <font>
      <b/>
      <sz val="10"/>
      <color indexed="18"/>
      <name val="Arial"/>
      <family val="2"/>
      <charset val="238"/>
    </font>
    <font>
      <b/>
      <sz val="8"/>
      <color rgb="FF000000"/>
      <name val="Times New Roman"/>
      <family val="1"/>
      <charset val="238"/>
    </font>
    <font>
      <b/>
      <sz val="8"/>
      <color indexed="8"/>
      <name val="Symbol"/>
      <family val="1"/>
      <charset val="2"/>
    </font>
    <font>
      <b/>
      <sz val="8"/>
      <color indexed="8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6"/>
      <color rgb="FF000000"/>
      <name val="Times New Roman"/>
      <family val="1"/>
      <charset val="238"/>
    </font>
    <font>
      <sz val="6"/>
      <name val="Times New Roman"/>
      <family val="1"/>
      <charset val="238"/>
    </font>
    <font>
      <sz val="8"/>
      <color indexed="8"/>
      <name val="Calibri"/>
      <family val="2"/>
      <charset val="238"/>
    </font>
    <font>
      <sz val="8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sz val="7"/>
      <color indexed="8"/>
      <name val="Symbol"/>
      <family val="1"/>
      <charset val="2"/>
    </font>
    <font>
      <b/>
      <sz val="10"/>
      <color indexed="8"/>
      <name val="Calibri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.5"/>
      <color rgb="FF00008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i/>
      <sz val="6"/>
      <color rgb="FF000000"/>
      <name val="Times New Roman"/>
      <family val="1"/>
      <charset val="238"/>
    </font>
    <font>
      <b/>
      <i/>
      <sz val="6"/>
      <name val="Times New Roman"/>
      <family val="1"/>
      <charset val="238"/>
    </font>
    <font>
      <b/>
      <i/>
      <sz val="7.5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.9499999999999993"/>
      <name val="Times New Roman"/>
      <family val="1"/>
      <charset val="238"/>
    </font>
    <font>
      <sz val="8.9499999999999993"/>
      <name val="Times New Roman"/>
      <family val="1"/>
      <charset val="238"/>
    </font>
    <font>
      <sz val="8.9499999999999993"/>
      <color rgb="FFFF0000"/>
      <name val="Times New Roman"/>
      <family val="1"/>
      <charset val="238"/>
    </font>
    <font>
      <b/>
      <sz val="9"/>
      <color rgb="FF00008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sz val="9"/>
      <color rgb="FF00008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.5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u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u/>
      <sz val="12.5"/>
      <color rgb="FF000080"/>
      <name val="Times New Roman"/>
      <family val="1"/>
      <charset val="238"/>
    </font>
    <font>
      <b/>
      <u/>
      <sz val="12.5"/>
      <color rgb="FFFF0000"/>
      <name val="Times New Roman"/>
      <family val="1"/>
      <charset val="238"/>
    </font>
    <font>
      <b/>
      <u/>
      <sz val="12.5"/>
      <name val="Times New Roman"/>
      <family val="1"/>
      <charset val="238"/>
    </font>
    <font>
      <b/>
      <u/>
      <sz val="7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i/>
      <sz val="8"/>
      <color theme="1"/>
      <name val="Calibri"/>
      <family val="2"/>
      <scheme val="minor"/>
    </font>
    <font>
      <b/>
      <sz val="6"/>
      <name val="Times New Roman"/>
      <family val="1"/>
      <charset val="238"/>
    </font>
    <font>
      <sz val="8.5"/>
      <name val="Times New Roman"/>
      <family val="1"/>
      <charset val="238"/>
    </font>
    <font>
      <b/>
      <sz val="8.5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18"/>
      <name val="Symbol"/>
      <family val="1"/>
      <charset val="2"/>
    </font>
    <font>
      <u/>
      <sz val="14"/>
      <name val="Times New Roman"/>
      <family val="1"/>
      <charset val="238"/>
    </font>
    <font>
      <b/>
      <u/>
      <sz val="16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5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4"/>
      <name val="Times New Roman"/>
      <family val="1"/>
      <charset val="238"/>
    </font>
    <font>
      <sz val="5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5"/>
      <name val="Symbol"/>
      <family val="1"/>
      <charset val="2"/>
    </font>
    <font>
      <b/>
      <sz val="7.5"/>
      <name val="Times New Roman"/>
      <family val="1"/>
      <charset val="238"/>
    </font>
    <font>
      <b/>
      <sz val="8"/>
      <color rgb="FF000080"/>
      <name val="Times New Roman"/>
      <family val="1"/>
      <charset val="238"/>
    </font>
    <font>
      <i/>
      <sz val="6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scheme val="minor"/>
    </font>
    <font>
      <sz val="6"/>
      <color indexed="8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rgb="FFFDEADA"/>
        <bgColor rgb="FFF2F2F2"/>
      </patternFill>
    </fill>
    <fill>
      <patternFill patternType="solid">
        <fgColor rgb="FFE3E3E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27"/>
      </patternFill>
    </fill>
    <fill>
      <patternFill patternType="solid">
        <fgColor theme="9" tint="0.79998168889431442"/>
        <bgColor indexed="47"/>
      </patternFill>
    </fill>
  </fills>
  <borders count="10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auto="1"/>
      </bottom>
      <diagonal/>
    </border>
    <border>
      <left/>
      <right/>
      <top style="hair">
        <color rgb="FF000000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medium">
        <color indexed="8"/>
      </left>
      <right style="medium">
        <color rgb="FF000000"/>
      </right>
      <top/>
      <bottom style="hair">
        <color indexed="8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auto="1"/>
      </left>
      <right/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hair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1">
    <xf numFmtId="0" fontId="0" fillId="0" borderId="0"/>
    <xf numFmtId="0" fontId="2" fillId="0" borderId="0"/>
    <xf numFmtId="0" fontId="5" fillId="0" borderId="0"/>
    <xf numFmtId="0" fontId="35" fillId="0" borderId="0"/>
    <xf numFmtId="0" fontId="1" fillId="0" borderId="0"/>
    <xf numFmtId="0" fontId="36" fillId="0" borderId="0"/>
    <xf numFmtId="0" fontId="51" fillId="0" borderId="0"/>
    <xf numFmtId="0" fontId="53" fillId="0" borderId="0"/>
    <xf numFmtId="0" fontId="51" fillId="0" borderId="0"/>
    <xf numFmtId="0" fontId="56" fillId="0" borderId="0"/>
    <xf numFmtId="0" fontId="2" fillId="0" borderId="0"/>
  </cellStyleXfs>
  <cellXfs count="287">
    <xf numFmtId="0" fontId="0" fillId="0" borderId="0" xfId="0"/>
    <xf numFmtId="0" fontId="2" fillId="0" borderId="0" xfId="1"/>
    <xf numFmtId="0" fontId="8" fillId="0" borderId="0" xfId="0" applyFont="1"/>
    <xf numFmtId="2" fontId="9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5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5" fontId="13" fillId="0" borderId="0" xfId="0" applyNumberFormat="1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justify" vertical="center"/>
    </xf>
    <xf numFmtId="0" fontId="27" fillId="0" borderId="10" xfId="0" applyFont="1" applyBorder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6" fillId="0" borderId="7" xfId="0" applyFont="1" applyBorder="1" applyAlignment="1">
      <alignment vertical="center"/>
    </xf>
    <xf numFmtId="0" fontId="26" fillId="0" borderId="15" xfId="0" applyFont="1" applyBorder="1" applyAlignment="1">
      <alignment vertical="center" wrapText="1"/>
    </xf>
    <xf numFmtId="165" fontId="26" fillId="3" borderId="16" xfId="0" applyNumberFormat="1" applyFont="1" applyFill="1" applyBorder="1" applyAlignment="1">
      <alignment horizontal="right" vertical="center" wrapText="1"/>
    </xf>
    <xf numFmtId="0" fontId="26" fillId="0" borderId="8" xfId="0" applyFont="1" applyBorder="1" applyAlignment="1">
      <alignment vertical="center"/>
    </xf>
    <xf numFmtId="0" fontId="26" fillId="0" borderId="17" xfId="0" applyFont="1" applyBorder="1" applyAlignment="1">
      <alignment vertical="center" wrapText="1"/>
    </xf>
    <xf numFmtId="165" fontId="26" fillId="0" borderId="12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166" fontId="26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38" fillId="0" borderId="0" xfId="0" applyFont="1"/>
    <xf numFmtId="0" fontId="44" fillId="0" borderId="0" xfId="1" applyFont="1"/>
    <xf numFmtId="165" fontId="4" fillId="3" borderId="16" xfId="0" applyNumberFormat="1" applyFont="1" applyFill="1" applyBorder="1" applyAlignment="1">
      <alignment horizontal="right" vertical="center" wrapText="1"/>
    </xf>
    <xf numFmtId="49" fontId="46" fillId="2" borderId="7" xfId="0" applyNumberFormat="1" applyFont="1" applyFill="1" applyBorder="1" applyAlignment="1">
      <alignment horizontal="left" vertical="center"/>
    </xf>
    <xf numFmtId="49" fontId="46" fillId="2" borderId="33" xfId="0" applyNumberFormat="1" applyFont="1" applyFill="1" applyBorder="1" applyAlignment="1">
      <alignment horizontal="left" vertical="center"/>
    </xf>
    <xf numFmtId="2" fontId="38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9" fillId="0" borderId="0" xfId="0" applyNumberFormat="1" applyFont="1" applyAlignment="1">
      <alignment vertical="center"/>
    </xf>
    <xf numFmtId="165" fontId="52" fillId="0" borderId="0" xfId="0" applyNumberFormat="1" applyFont="1" applyAlignment="1">
      <alignment vertical="center"/>
    </xf>
    <xf numFmtId="165" fontId="52" fillId="3" borderId="0" xfId="0" applyNumberFormat="1" applyFont="1" applyFill="1" applyAlignment="1">
      <alignment vertical="center"/>
    </xf>
    <xf numFmtId="3" fontId="24" fillId="4" borderId="11" xfId="0" applyNumberFormat="1" applyFont="1" applyFill="1" applyBorder="1" applyAlignment="1">
      <alignment horizontal="right" vertical="center" wrapText="1"/>
    </xf>
    <xf numFmtId="165" fontId="26" fillId="3" borderId="13" xfId="0" applyNumberFormat="1" applyFont="1" applyFill="1" applyBorder="1" applyAlignment="1">
      <alignment horizontal="right" vertical="center" wrapText="1"/>
    </xf>
    <xf numFmtId="165" fontId="26" fillId="3" borderId="14" xfId="0" applyNumberFormat="1" applyFont="1" applyFill="1" applyBorder="1" applyAlignment="1">
      <alignment horizontal="right" vertical="center" wrapText="1"/>
    </xf>
    <xf numFmtId="165" fontId="21" fillId="4" borderId="11" xfId="0" applyNumberFormat="1" applyFont="1" applyFill="1" applyBorder="1" applyAlignment="1">
      <alignment horizontal="right" vertical="center" wrapText="1"/>
    </xf>
    <xf numFmtId="0" fontId="27" fillId="0" borderId="10" xfId="0" applyFont="1" applyBorder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165" fontId="26" fillId="3" borderId="18" xfId="0" applyNumberFormat="1" applyFont="1" applyFill="1" applyBorder="1" applyAlignment="1">
      <alignment horizontal="right" vertical="center" wrapText="1"/>
    </xf>
    <xf numFmtId="165" fontId="26" fillId="3" borderId="19" xfId="0" applyNumberFormat="1" applyFont="1" applyFill="1" applyBorder="1" applyAlignment="1">
      <alignment horizontal="right" vertical="center" wrapText="1"/>
    </xf>
    <xf numFmtId="165" fontId="21" fillId="4" borderId="11" xfId="0" applyNumberFormat="1" applyFont="1" applyFill="1" applyBorder="1" applyAlignment="1">
      <alignment horizontal="right" vertical="center"/>
    </xf>
    <xf numFmtId="165" fontId="10" fillId="3" borderId="0" xfId="0" applyNumberFormat="1" applyFont="1" applyFill="1" applyAlignment="1">
      <alignment vertical="center"/>
    </xf>
    <xf numFmtId="0" fontId="44" fillId="0" borderId="0" xfId="1" applyFont="1" applyAlignment="1">
      <alignment vertical="center"/>
    </xf>
    <xf numFmtId="164" fontId="55" fillId="2" borderId="0" xfId="0" applyNumberFormat="1" applyFont="1" applyFill="1" applyAlignment="1">
      <alignment vertical="center" wrapText="1"/>
    </xf>
    <xf numFmtId="165" fontId="10" fillId="3" borderId="0" xfId="0" applyNumberFormat="1" applyFont="1" applyFill="1"/>
    <xf numFmtId="165" fontId="10" fillId="3" borderId="10" xfId="0" applyNumberFormat="1" applyFont="1" applyFill="1" applyBorder="1" applyAlignment="1">
      <alignment vertical="center"/>
    </xf>
    <xf numFmtId="164" fontId="43" fillId="2" borderId="4" xfId="0" applyNumberFormat="1" applyFont="1" applyFill="1" applyBorder="1" applyAlignment="1">
      <alignment vertical="center"/>
    </xf>
    <xf numFmtId="164" fontId="49" fillId="2" borderId="0" xfId="0" applyNumberFormat="1" applyFont="1" applyFill="1" applyAlignment="1">
      <alignment vertical="center" wrapText="1"/>
    </xf>
    <xf numFmtId="164" fontId="6" fillId="2" borderId="32" xfId="0" applyNumberFormat="1" applyFont="1" applyFill="1" applyBorder="1" applyAlignment="1">
      <alignment vertical="center"/>
    </xf>
    <xf numFmtId="0" fontId="57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3" fillId="0" borderId="0" xfId="0" applyFont="1"/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vertical="center" wrapText="1"/>
    </xf>
    <xf numFmtId="0" fontId="6" fillId="0" borderId="31" xfId="0" applyFont="1" applyBorder="1" applyAlignment="1">
      <alignment horizontal="left" vertical="center"/>
    </xf>
    <xf numFmtId="0" fontId="45" fillId="0" borderId="32" xfId="0" applyFont="1" applyBorder="1" applyAlignment="1">
      <alignment horizontal="left" vertical="center"/>
    </xf>
    <xf numFmtId="4" fontId="59" fillId="2" borderId="0" xfId="0" applyNumberFormat="1" applyFont="1" applyFill="1" applyAlignment="1">
      <alignment vertical="center"/>
    </xf>
    <xf numFmtId="164" fontId="43" fillId="2" borderId="0" xfId="0" applyNumberFormat="1" applyFont="1" applyFill="1" applyAlignment="1">
      <alignment vertical="center"/>
    </xf>
    <xf numFmtId="164" fontId="45" fillId="7" borderId="30" xfId="0" applyNumberFormat="1" applyFont="1" applyFill="1" applyBorder="1" applyAlignment="1">
      <alignment vertical="center"/>
    </xf>
    <xf numFmtId="164" fontId="6" fillId="2" borderId="31" xfId="0" applyNumberFormat="1" applyFont="1" applyFill="1" applyBorder="1" applyAlignment="1">
      <alignment vertical="center"/>
    </xf>
    <xf numFmtId="164" fontId="45" fillId="7" borderId="29" xfId="0" applyNumberFormat="1" applyFont="1" applyFill="1" applyBorder="1" applyAlignment="1">
      <alignment vertical="center"/>
    </xf>
    <xf numFmtId="164" fontId="50" fillId="7" borderId="6" xfId="0" applyNumberFormat="1" applyFont="1" applyFill="1" applyBorder="1" applyAlignment="1">
      <alignment vertical="center"/>
    </xf>
    <xf numFmtId="0" fontId="6" fillId="0" borderId="40" xfId="0" applyFont="1" applyBorder="1" applyAlignment="1">
      <alignment horizontal="left" vertical="center"/>
    </xf>
    <xf numFmtId="0" fontId="45" fillId="0" borderId="41" xfId="0" applyFont="1" applyBorder="1" applyAlignment="1">
      <alignment horizontal="left" vertical="center"/>
    </xf>
    <xf numFmtId="49" fontId="46" fillId="2" borderId="8" xfId="0" applyNumberFormat="1" applyFont="1" applyFill="1" applyBorder="1" applyAlignment="1">
      <alignment horizontal="left" vertical="center"/>
    </xf>
    <xf numFmtId="2" fontId="47" fillId="2" borderId="0" xfId="0" applyNumberFormat="1" applyFont="1" applyFill="1" applyAlignment="1">
      <alignment horizontal="left" vertical="center"/>
    </xf>
    <xf numFmtId="2" fontId="48" fillId="2" borderId="37" xfId="0" applyNumberFormat="1" applyFont="1" applyFill="1" applyBorder="1" applyAlignment="1">
      <alignment horizontal="left" vertical="center"/>
    </xf>
    <xf numFmtId="2" fontId="47" fillId="2" borderId="55" xfId="0" applyNumberFormat="1" applyFont="1" applyFill="1" applyBorder="1" applyAlignment="1">
      <alignment horizontal="left" vertical="center"/>
    </xf>
    <xf numFmtId="164" fontId="6" fillId="2" borderId="54" xfId="0" applyNumberFormat="1" applyFont="1" applyFill="1" applyBorder="1" applyAlignment="1">
      <alignment horizontal="right" vertical="center"/>
    </xf>
    <xf numFmtId="164" fontId="6" fillId="2" borderId="35" xfId="0" applyNumberFormat="1" applyFont="1" applyFill="1" applyBorder="1" applyAlignment="1">
      <alignment horizontal="right" vertical="center"/>
    </xf>
    <xf numFmtId="164" fontId="6" fillId="2" borderId="36" xfId="0" applyNumberFormat="1" applyFont="1" applyFill="1" applyBorder="1" applyAlignment="1">
      <alignment horizontal="right" vertical="center"/>
    </xf>
    <xf numFmtId="164" fontId="49" fillId="5" borderId="5" xfId="0" applyNumberFormat="1" applyFont="1" applyFill="1" applyBorder="1" applyAlignment="1">
      <alignment vertical="center" wrapText="1"/>
    </xf>
    <xf numFmtId="0" fontId="45" fillId="0" borderId="32" xfId="0" applyFont="1" applyBorder="1" applyAlignment="1">
      <alignment horizontal="left" vertical="center" wrapText="1"/>
    </xf>
    <xf numFmtId="164" fontId="60" fillId="9" borderId="29" xfId="0" applyNumberFormat="1" applyFont="1" applyFill="1" applyBorder="1" applyAlignment="1">
      <alignment horizontal="right" vertical="center" wrapText="1"/>
    </xf>
    <xf numFmtId="164" fontId="60" fillId="9" borderId="30" xfId="0" applyNumberFormat="1" applyFont="1" applyFill="1" applyBorder="1" applyAlignment="1">
      <alignment horizontal="right" vertical="center" wrapText="1"/>
    </xf>
    <xf numFmtId="164" fontId="7" fillId="9" borderId="6" xfId="0" applyNumberFormat="1" applyFont="1" applyFill="1" applyBorder="1" applyAlignment="1">
      <alignment horizontal="right" vertical="center" wrapText="1"/>
    </xf>
    <xf numFmtId="2" fontId="40" fillId="9" borderId="29" xfId="0" applyNumberFormat="1" applyFont="1" applyFill="1" applyBorder="1" applyAlignment="1">
      <alignment horizontal="left" vertical="center" wrapText="1"/>
    </xf>
    <xf numFmtId="2" fontId="41" fillId="9" borderId="30" xfId="0" applyNumberFormat="1" applyFont="1" applyFill="1" applyBorder="1" applyAlignment="1">
      <alignment horizontal="left" vertical="center" wrapText="1"/>
    </xf>
    <xf numFmtId="164" fontId="45" fillId="2" borderId="59" xfId="0" applyNumberFormat="1" applyFont="1" applyFill="1" applyBorder="1" applyAlignment="1">
      <alignment horizontal="right" vertical="center"/>
    </xf>
    <xf numFmtId="164" fontId="45" fillId="2" borderId="61" xfId="0" applyNumberFormat="1" applyFont="1" applyFill="1" applyBorder="1" applyAlignment="1">
      <alignment horizontal="right" vertical="center"/>
    </xf>
    <xf numFmtId="164" fontId="45" fillId="2" borderId="63" xfId="0" applyNumberFormat="1" applyFont="1" applyFill="1" applyBorder="1" applyAlignment="1">
      <alignment horizontal="right" vertical="center"/>
    </xf>
    <xf numFmtId="164" fontId="49" fillId="5" borderId="64" xfId="0" applyNumberFormat="1" applyFont="1" applyFill="1" applyBorder="1" applyAlignment="1">
      <alignment vertical="center" wrapText="1"/>
    </xf>
    <xf numFmtId="164" fontId="49" fillId="5" borderId="6" xfId="0" applyNumberFormat="1" applyFont="1" applyFill="1" applyBorder="1" applyAlignment="1">
      <alignment vertical="center" wrapText="1"/>
    </xf>
    <xf numFmtId="2" fontId="64" fillId="0" borderId="0" xfId="0" applyNumberFormat="1" applyFont="1" applyAlignment="1">
      <alignment horizontal="left" vertical="center"/>
    </xf>
    <xf numFmtId="2" fontId="65" fillId="0" borderId="0" xfId="0" applyNumberFormat="1" applyFont="1" applyAlignment="1">
      <alignment horizontal="left" vertical="center"/>
    </xf>
    <xf numFmtId="2" fontId="66" fillId="0" borderId="0" xfId="0" applyNumberFormat="1" applyFont="1" applyAlignment="1">
      <alignment horizontal="left" vertical="center"/>
    </xf>
    <xf numFmtId="164" fontId="67" fillId="0" borderId="0" xfId="0" applyNumberFormat="1" applyFont="1" applyAlignment="1">
      <alignment horizontal="left" vertical="center"/>
    </xf>
    <xf numFmtId="164" fontId="3" fillId="0" borderId="0" xfId="1" applyNumberFormat="1" applyFont="1" applyAlignment="1">
      <alignment vertical="center"/>
    </xf>
    <xf numFmtId="164" fontId="39" fillId="0" borderId="0" xfId="1" applyNumberFormat="1" applyFont="1" applyAlignment="1">
      <alignment vertical="center"/>
    </xf>
    <xf numFmtId="164" fontId="6" fillId="2" borderId="0" xfId="0" applyNumberFormat="1" applyFont="1" applyFill="1" applyAlignment="1">
      <alignment vertical="center"/>
    </xf>
    <xf numFmtId="2" fontId="68" fillId="0" borderId="0" xfId="0" applyNumberFormat="1" applyFont="1" applyAlignment="1">
      <alignment vertical="center"/>
    </xf>
    <xf numFmtId="2" fontId="69" fillId="0" borderId="0" xfId="0" applyNumberFormat="1" applyFont="1" applyAlignment="1">
      <alignment vertical="center"/>
    </xf>
    <xf numFmtId="164" fontId="70" fillId="0" borderId="0" xfId="0" applyNumberFormat="1" applyFont="1" applyAlignment="1">
      <alignment vertical="center"/>
    </xf>
    <xf numFmtId="164" fontId="71" fillId="0" borderId="0" xfId="0" applyNumberFormat="1" applyFont="1" applyAlignment="1">
      <alignment vertical="center"/>
    </xf>
    <xf numFmtId="0" fontId="72" fillId="0" borderId="0" xfId="0" applyFont="1"/>
    <xf numFmtId="0" fontId="74" fillId="2" borderId="67" xfId="0" applyFont="1" applyFill="1" applyBorder="1" applyAlignment="1">
      <alignment horizontal="left" vertical="center" wrapText="1"/>
    </xf>
    <xf numFmtId="0" fontId="75" fillId="2" borderId="68" xfId="0" applyFont="1" applyFill="1" applyBorder="1" applyAlignment="1">
      <alignment horizontal="left" vertical="center" wrapText="1"/>
    </xf>
    <xf numFmtId="0" fontId="28" fillId="2" borderId="68" xfId="0" applyFont="1" applyFill="1" applyBorder="1" applyAlignment="1">
      <alignment vertical="center" wrapText="1"/>
    </xf>
    <xf numFmtId="164" fontId="6" fillId="2" borderId="71" xfId="0" applyNumberFormat="1" applyFont="1" applyFill="1" applyBorder="1" applyAlignment="1">
      <alignment vertical="center"/>
    </xf>
    <xf numFmtId="2" fontId="40" fillId="9" borderId="9" xfId="0" applyNumberFormat="1" applyFont="1" applyFill="1" applyBorder="1" applyAlignment="1">
      <alignment horizontal="left" vertical="center" wrapText="1"/>
    </xf>
    <xf numFmtId="2" fontId="40" fillId="9" borderId="21" xfId="0" applyNumberFormat="1" applyFont="1" applyFill="1" applyBorder="1" applyAlignment="1">
      <alignment horizontal="left" vertical="center" wrapText="1"/>
    </xf>
    <xf numFmtId="164" fontId="73" fillId="9" borderId="66" xfId="0" applyNumberFormat="1" applyFont="1" applyFill="1" applyBorder="1" applyAlignment="1">
      <alignment horizontal="right" vertical="center" wrapText="1"/>
    </xf>
    <xf numFmtId="0" fontId="77" fillId="2" borderId="0" xfId="2" applyFont="1" applyFill="1" applyAlignment="1">
      <alignment vertical="center"/>
    </xf>
    <xf numFmtId="0" fontId="5" fillId="2" borderId="0" xfId="2" applyFill="1" applyAlignment="1">
      <alignment vertical="center"/>
    </xf>
    <xf numFmtId="165" fontId="10" fillId="2" borderId="0" xfId="2" applyNumberFormat="1" applyFont="1" applyFill="1" applyAlignment="1">
      <alignment vertical="center"/>
    </xf>
    <xf numFmtId="3" fontId="24" fillId="4" borderId="66" xfId="0" applyNumberFormat="1" applyFont="1" applyFill="1" applyBorder="1" applyAlignment="1">
      <alignment horizontal="right" vertical="center" wrapText="1"/>
    </xf>
    <xf numFmtId="165" fontId="26" fillId="3" borderId="13" xfId="0" applyNumberFormat="1" applyFont="1" applyFill="1" applyBorder="1" applyAlignment="1">
      <alignment vertical="center" wrapText="1"/>
    </xf>
    <xf numFmtId="165" fontId="4" fillId="10" borderId="72" xfId="2" applyNumberFormat="1" applyFont="1" applyFill="1" applyBorder="1" applyAlignment="1">
      <alignment vertical="center" wrapText="1"/>
    </xf>
    <xf numFmtId="165" fontId="26" fillId="3" borderId="14" xfId="0" applyNumberFormat="1" applyFont="1" applyFill="1" applyBorder="1" applyAlignment="1">
      <alignment vertical="center" wrapText="1"/>
    </xf>
    <xf numFmtId="165" fontId="21" fillId="4" borderId="11" xfId="0" applyNumberFormat="1" applyFont="1" applyFill="1" applyBorder="1" applyAlignment="1">
      <alignment vertical="center" wrapText="1"/>
    </xf>
    <xf numFmtId="165" fontId="21" fillId="4" borderId="66" xfId="0" applyNumberFormat="1" applyFont="1" applyFill="1" applyBorder="1" applyAlignment="1">
      <alignment vertical="center" wrapText="1"/>
    </xf>
    <xf numFmtId="0" fontId="27" fillId="3" borderId="21" xfId="0" applyFont="1" applyFill="1" applyBorder="1" applyAlignment="1">
      <alignment horizontal="center" vertical="center"/>
    </xf>
    <xf numFmtId="165" fontId="26" fillId="3" borderId="73" xfId="0" applyNumberFormat="1" applyFont="1" applyFill="1" applyBorder="1" applyAlignment="1">
      <alignment vertical="center" wrapText="1"/>
    </xf>
    <xf numFmtId="165" fontId="4" fillId="10" borderId="74" xfId="2" applyNumberFormat="1" applyFont="1" applyFill="1" applyBorder="1" applyAlignment="1">
      <alignment vertical="center" wrapText="1"/>
    </xf>
    <xf numFmtId="165" fontId="26" fillId="3" borderId="75" xfId="0" applyNumberFormat="1" applyFont="1" applyFill="1" applyBorder="1" applyAlignment="1">
      <alignment vertical="center" wrapText="1"/>
    </xf>
    <xf numFmtId="165" fontId="4" fillId="10" borderId="75" xfId="2" applyNumberFormat="1" applyFont="1" applyFill="1" applyBorder="1" applyAlignment="1">
      <alignment vertical="center" wrapText="1"/>
    </xf>
    <xf numFmtId="165" fontId="21" fillId="4" borderId="65" xfId="0" applyNumberFormat="1" applyFont="1" applyFill="1" applyBorder="1" applyAlignment="1">
      <alignment vertical="center" wrapText="1"/>
    </xf>
    <xf numFmtId="49" fontId="61" fillId="0" borderId="0" xfId="0" applyNumberFormat="1" applyFont="1" applyAlignment="1">
      <alignment horizontal="left" vertical="center"/>
    </xf>
    <xf numFmtId="49" fontId="78" fillId="0" borderId="0" xfId="0" applyNumberFormat="1" applyFont="1" applyAlignment="1">
      <alignment horizontal="center" vertical="center"/>
    </xf>
    <xf numFmtId="49" fontId="62" fillId="0" borderId="0" xfId="0" applyNumberFormat="1" applyFont="1" applyAlignment="1">
      <alignment horizontal="center" vertical="center"/>
    </xf>
    <xf numFmtId="49" fontId="63" fillId="0" borderId="0" xfId="1" applyNumberFormat="1" applyFont="1" applyAlignment="1">
      <alignment horizontal="center" vertical="center"/>
    </xf>
    <xf numFmtId="4" fontId="63" fillId="0" borderId="0" xfId="1" applyNumberFormat="1" applyFont="1" applyAlignment="1">
      <alignment vertical="center"/>
    </xf>
    <xf numFmtId="0" fontId="63" fillId="0" borderId="0" xfId="1" applyFont="1" applyAlignment="1">
      <alignment vertical="center"/>
    </xf>
    <xf numFmtId="49" fontId="79" fillId="0" borderId="0" xfId="0" applyNumberFormat="1" applyFont="1" applyAlignment="1">
      <alignment horizontal="left" vertical="center"/>
    </xf>
    <xf numFmtId="49" fontId="80" fillId="0" borderId="0" xfId="0" applyNumberFormat="1" applyFont="1" applyAlignment="1">
      <alignment horizontal="center" vertical="center"/>
    </xf>
    <xf numFmtId="49" fontId="76" fillId="0" borderId="0" xfId="0" applyNumberFormat="1" applyFont="1" applyAlignment="1">
      <alignment horizontal="center" vertical="center"/>
    </xf>
    <xf numFmtId="49" fontId="44" fillId="0" borderId="0" xfId="1" applyNumberFormat="1" applyFont="1" applyAlignment="1">
      <alignment horizontal="center" vertical="center"/>
    </xf>
    <xf numFmtId="4" fontId="44" fillId="0" borderId="0" xfId="1" applyNumberFormat="1" applyFont="1" applyAlignment="1">
      <alignment vertical="center"/>
    </xf>
    <xf numFmtId="0" fontId="38" fillId="0" borderId="0" xfId="0" applyFont="1" applyAlignment="1">
      <alignment vertical="center"/>
    </xf>
    <xf numFmtId="165" fontId="81" fillId="0" borderId="0" xfId="0" applyNumberFormat="1" applyFont="1" applyAlignment="1">
      <alignment vertical="center"/>
    </xf>
    <xf numFmtId="49" fontId="84" fillId="2" borderId="27" xfId="0" applyNumberFormat="1" applyFont="1" applyFill="1" applyBorder="1" applyAlignment="1">
      <alignment horizontal="center" vertical="center"/>
    </xf>
    <xf numFmtId="49" fontId="84" fillId="2" borderId="28" xfId="0" applyNumberFormat="1" applyFont="1" applyFill="1" applyBorder="1" applyAlignment="1">
      <alignment horizontal="center" vertical="center"/>
    </xf>
    <xf numFmtId="49" fontId="85" fillId="2" borderId="28" xfId="0" applyNumberFormat="1" applyFont="1" applyFill="1" applyBorder="1" applyAlignment="1">
      <alignment horizontal="center" vertical="center"/>
    </xf>
    <xf numFmtId="49" fontId="76" fillId="2" borderId="28" xfId="0" applyNumberFormat="1" applyFont="1" applyFill="1" applyBorder="1" applyAlignment="1">
      <alignment horizontal="center" vertical="center"/>
    </xf>
    <xf numFmtId="49" fontId="86" fillId="2" borderId="28" xfId="10" applyNumberFormat="1" applyFont="1" applyFill="1" applyBorder="1" applyAlignment="1">
      <alignment horizontal="center" vertical="center"/>
    </xf>
    <xf numFmtId="49" fontId="84" fillId="2" borderId="22" xfId="0" applyNumberFormat="1" applyFont="1" applyFill="1" applyBorder="1" applyAlignment="1">
      <alignment horizontal="center" vertical="center"/>
    </xf>
    <xf numFmtId="49" fontId="84" fillId="2" borderId="23" xfId="0" applyNumberFormat="1" applyFont="1" applyFill="1" applyBorder="1" applyAlignment="1">
      <alignment horizontal="center" vertical="center"/>
    </xf>
    <xf numFmtId="49" fontId="85" fillId="2" borderId="23" xfId="0" applyNumberFormat="1" applyFont="1" applyFill="1" applyBorder="1" applyAlignment="1">
      <alignment horizontal="center" vertical="center"/>
    </xf>
    <xf numFmtId="49" fontId="76" fillId="2" borderId="23" xfId="0" applyNumberFormat="1" applyFont="1" applyFill="1" applyBorder="1" applyAlignment="1">
      <alignment horizontal="center" vertical="center"/>
    </xf>
    <xf numFmtId="49" fontId="86" fillId="2" borderId="23" xfId="10" applyNumberFormat="1" applyFont="1" applyFill="1" applyBorder="1" applyAlignment="1">
      <alignment horizontal="center" vertical="center"/>
    </xf>
    <xf numFmtId="0" fontId="87" fillId="0" borderId="0" xfId="3" applyFont="1" applyAlignment="1">
      <alignment vertical="center"/>
    </xf>
    <xf numFmtId="164" fontId="88" fillId="0" borderId="0" xfId="3" applyNumberFormat="1" applyFont="1" applyAlignment="1">
      <alignment vertical="center"/>
    </xf>
    <xf numFmtId="164" fontId="87" fillId="0" borderId="0" xfId="3" applyNumberFormat="1" applyFont="1" applyAlignment="1">
      <alignment horizontal="right" vertical="center"/>
    </xf>
    <xf numFmtId="0" fontId="34" fillId="11" borderId="78" xfId="10" applyFont="1" applyFill="1" applyBorder="1" applyAlignment="1">
      <alignment vertical="center"/>
    </xf>
    <xf numFmtId="49" fontId="82" fillId="11" borderId="76" xfId="2" applyNumberFormat="1" applyFont="1" applyFill="1" applyBorder="1" applyAlignment="1">
      <alignment horizontal="center" vertical="center"/>
    </xf>
    <xf numFmtId="49" fontId="82" fillId="11" borderId="77" xfId="2" applyNumberFormat="1" applyFont="1" applyFill="1" applyBorder="1" applyAlignment="1">
      <alignment horizontal="center" vertical="center"/>
    </xf>
    <xf numFmtId="49" fontId="81" fillId="11" borderId="77" xfId="2" applyNumberFormat="1" applyFont="1" applyFill="1" applyBorder="1" applyAlignment="1">
      <alignment horizontal="center" vertical="center"/>
    </xf>
    <xf numFmtId="49" fontId="83" fillId="11" borderId="77" xfId="10" applyNumberFormat="1" applyFont="1" applyFill="1" applyBorder="1" applyAlignment="1">
      <alignment horizontal="center" vertical="center"/>
    </xf>
    <xf numFmtId="4" fontId="83" fillId="11" borderId="77" xfId="10" applyNumberFormat="1" applyFont="1" applyFill="1" applyBorder="1" applyAlignment="1">
      <alignment horizontal="center" vertical="center"/>
    </xf>
    <xf numFmtId="0" fontId="83" fillId="11" borderId="78" xfId="10" applyFont="1" applyFill="1" applyBorder="1" applyAlignment="1">
      <alignment vertical="center"/>
    </xf>
    <xf numFmtId="164" fontId="73" fillId="0" borderId="79" xfId="0" applyNumberFormat="1" applyFont="1" applyBorder="1" applyAlignment="1">
      <alignment horizontal="center" vertical="center" wrapText="1"/>
    </xf>
    <xf numFmtId="164" fontId="89" fillId="0" borderId="73" xfId="0" applyNumberFormat="1" applyFont="1" applyBorder="1" applyAlignment="1">
      <alignment horizontal="center" vertical="center" wrapText="1"/>
    </xf>
    <xf numFmtId="164" fontId="90" fillId="9" borderId="82" xfId="0" applyNumberFormat="1" applyFont="1" applyFill="1" applyBorder="1" applyAlignment="1">
      <alignment horizontal="center" vertical="center" wrapText="1"/>
    </xf>
    <xf numFmtId="164" fontId="90" fillId="9" borderId="83" xfId="0" applyNumberFormat="1" applyFont="1" applyFill="1" applyBorder="1" applyAlignment="1">
      <alignment horizontal="center" vertical="center" wrapText="1"/>
    </xf>
    <xf numFmtId="164" fontId="90" fillId="9" borderId="84" xfId="0" applyNumberFormat="1" applyFont="1" applyFill="1" applyBorder="1" applyAlignment="1">
      <alignment horizontal="center" vertical="center" wrapText="1"/>
    </xf>
    <xf numFmtId="164" fontId="91" fillId="5" borderId="29" xfId="0" applyNumberFormat="1" applyFont="1" applyFill="1" applyBorder="1" applyAlignment="1">
      <alignment vertical="center" wrapText="1"/>
    </xf>
    <xf numFmtId="164" fontId="91" fillId="5" borderId="30" xfId="0" applyNumberFormat="1" applyFont="1" applyFill="1" applyBorder="1" applyAlignment="1">
      <alignment vertical="center" wrapText="1"/>
    </xf>
    <xf numFmtId="164" fontId="49" fillId="5" borderId="86" xfId="0" applyNumberFormat="1" applyFont="1" applyFill="1" applyBorder="1" applyAlignment="1">
      <alignment vertical="center" wrapText="1"/>
    </xf>
    <xf numFmtId="164" fontId="91" fillId="5" borderId="42" xfId="0" applyNumberFormat="1" applyFont="1" applyFill="1" applyBorder="1" applyAlignment="1">
      <alignment vertical="center" wrapText="1"/>
    </xf>
    <xf numFmtId="164" fontId="91" fillId="5" borderId="87" xfId="0" applyNumberFormat="1" applyFont="1" applyFill="1" applyBorder="1" applyAlignment="1">
      <alignment vertical="center" wrapText="1"/>
    </xf>
    <xf numFmtId="164" fontId="49" fillId="5" borderId="87" xfId="0" applyNumberFormat="1" applyFont="1" applyFill="1" applyBorder="1" applyAlignment="1">
      <alignment vertical="center" wrapText="1"/>
    </xf>
    <xf numFmtId="2" fontId="42" fillId="9" borderId="21" xfId="0" applyNumberFormat="1" applyFont="1" applyFill="1" applyBorder="1" applyAlignment="1">
      <alignment horizontal="center" vertical="center" wrapText="1"/>
    </xf>
    <xf numFmtId="164" fontId="60" fillId="9" borderId="88" xfId="0" applyNumberFormat="1" applyFont="1" applyFill="1" applyBorder="1" applyAlignment="1">
      <alignment horizontal="right" vertical="center" wrapText="1"/>
    </xf>
    <xf numFmtId="164" fontId="60" fillId="9" borderId="89" xfId="0" applyNumberFormat="1" applyFont="1" applyFill="1" applyBorder="1" applyAlignment="1">
      <alignment horizontal="right" vertical="center" wrapText="1"/>
    </xf>
    <xf numFmtId="164" fontId="7" fillId="9" borderId="90" xfId="0" applyNumberFormat="1" applyFont="1" applyFill="1" applyBorder="1" applyAlignment="1">
      <alignment horizontal="right" vertical="center" wrapText="1"/>
    </xf>
    <xf numFmtId="164" fontId="90" fillId="9" borderId="91" xfId="0" applyNumberFormat="1" applyFont="1" applyFill="1" applyBorder="1" applyAlignment="1">
      <alignment horizontal="center" vertical="center" wrapText="1"/>
    </xf>
    <xf numFmtId="164" fontId="90" fillId="9" borderId="66" xfId="0" applyNumberFormat="1" applyFont="1" applyFill="1" applyBorder="1" applyAlignment="1">
      <alignment horizontal="center" vertical="center" wrapText="1"/>
    </xf>
    <xf numFmtId="164" fontId="90" fillId="9" borderId="92" xfId="0" applyNumberFormat="1" applyFont="1" applyFill="1" applyBorder="1" applyAlignment="1">
      <alignment horizontal="center" vertical="center" wrapText="1"/>
    </xf>
    <xf numFmtId="49" fontId="46" fillId="2" borderId="93" xfId="0" applyNumberFormat="1" applyFont="1" applyFill="1" applyBorder="1" applyAlignment="1">
      <alignment horizontal="left" vertical="center"/>
    </xf>
    <xf numFmtId="2" fontId="6" fillId="2" borderId="52" xfId="0" applyNumberFormat="1" applyFont="1" applyFill="1" applyBorder="1" applyAlignment="1">
      <alignment vertical="center"/>
    </xf>
    <xf numFmtId="2" fontId="6" fillId="2" borderId="53" xfId="0" applyNumberFormat="1" applyFont="1" applyFill="1" applyBorder="1" applyAlignment="1">
      <alignment vertical="center"/>
    </xf>
    <xf numFmtId="164" fontId="43" fillId="0" borderId="94" xfId="0" applyNumberFormat="1" applyFont="1" applyBorder="1" applyAlignment="1">
      <alignment vertical="center"/>
    </xf>
    <xf numFmtId="164" fontId="6" fillId="2" borderId="95" xfId="0" applyNumberFormat="1" applyFont="1" applyFill="1" applyBorder="1" applyAlignment="1">
      <alignment horizontal="right" vertical="center"/>
    </xf>
    <xf numFmtId="164" fontId="45" fillId="2" borderId="96" xfId="0" applyNumberFormat="1" applyFont="1" applyFill="1" applyBorder="1" applyAlignment="1">
      <alignment horizontal="right" vertical="center"/>
    </xf>
    <xf numFmtId="164" fontId="43" fillId="0" borderId="97" xfId="0" applyNumberFormat="1" applyFont="1" applyBorder="1" applyAlignment="1">
      <alignment vertical="center"/>
    </xf>
    <xf numFmtId="164" fontId="43" fillId="0" borderId="98" xfId="0" applyNumberFormat="1" applyFont="1" applyBorder="1" applyAlignment="1">
      <alignment vertical="center"/>
    </xf>
    <xf numFmtId="164" fontId="43" fillId="0" borderId="84" xfId="0" applyNumberFormat="1" applyFont="1" applyBorder="1" applyAlignment="1">
      <alignment vertical="center"/>
    </xf>
    <xf numFmtId="164" fontId="43" fillId="0" borderId="58" xfId="0" applyNumberFormat="1" applyFont="1" applyBorder="1" applyAlignment="1">
      <alignment vertical="center"/>
    </xf>
    <xf numFmtId="164" fontId="43" fillId="0" borderId="99" xfId="0" applyNumberFormat="1" applyFont="1" applyBorder="1" applyAlignment="1">
      <alignment vertical="center"/>
    </xf>
    <xf numFmtId="164" fontId="43" fillId="0" borderId="100" xfId="0" applyNumberFormat="1" applyFont="1" applyBorder="1" applyAlignment="1">
      <alignment vertical="center"/>
    </xf>
    <xf numFmtId="164" fontId="43" fillId="0" borderId="101" xfId="0" applyNumberFormat="1" applyFont="1" applyBorder="1" applyAlignment="1">
      <alignment vertical="center"/>
    </xf>
    <xf numFmtId="2" fontId="6" fillId="2" borderId="15" xfId="0" applyNumberFormat="1" applyFont="1" applyFill="1" applyBorder="1" applyAlignment="1">
      <alignment vertical="center"/>
    </xf>
    <xf numFmtId="2" fontId="6" fillId="2" borderId="37" xfId="0" applyNumberFormat="1" applyFont="1" applyFill="1" applyBorder="1" applyAlignment="1">
      <alignment vertical="center"/>
    </xf>
    <xf numFmtId="164" fontId="43" fillId="0" borderId="60" xfId="0" applyNumberFormat="1" applyFont="1" applyBorder="1" applyAlignment="1">
      <alignment vertical="center"/>
    </xf>
    <xf numFmtId="2" fontId="39" fillId="2" borderId="37" xfId="0" applyNumberFormat="1" applyFont="1" applyFill="1" applyBorder="1" applyAlignment="1">
      <alignment vertical="center"/>
    </xf>
    <xf numFmtId="2" fontId="6" fillId="2" borderId="38" xfId="0" applyNumberFormat="1" applyFont="1" applyFill="1" applyBorder="1" applyAlignment="1">
      <alignment vertical="center"/>
    </xf>
    <xf numFmtId="2" fontId="6" fillId="2" borderId="39" xfId="0" applyNumberFormat="1" applyFont="1" applyFill="1" applyBorder="1" applyAlignment="1">
      <alignment vertical="center"/>
    </xf>
    <xf numFmtId="164" fontId="43" fillId="0" borderId="62" xfId="0" applyNumberFormat="1" applyFont="1" applyBorder="1" applyAlignment="1">
      <alignment vertical="center"/>
    </xf>
    <xf numFmtId="164" fontId="43" fillId="0" borderId="102" xfId="0" applyNumberFormat="1" applyFont="1" applyBorder="1" applyAlignment="1">
      <alignment vertical="center"/>
    </xf>
    <xf numFmtId="164" fontId="43" fillId="0" borderId="103" xfId="0" applyNumberFormat="1" applyFont="1" applyBorder="1" applyAlignment="1">
      <alignment vertical="center"/>
    </xf>
    <xf numFmtId="164" fontId="43" fillId="0" borderId="49" xfId="0" applyNumberFormat="1" applyFont="1" applyBorder="1" applyAlignment="1">
      <alignment vertical="center"/>
    </xf>
    <xf numFmtId="164" fontId="49" fillId="5" borderId="42" xfId="0" applyNumberFormat="1" applyFont="1" applyFill="1" applyBorder="1" applyAlignment="1">
      <alignment vertical="center" wrapText="1"/>
    </xf>
    <xf numFmtId="164" fontId="49" fillId="5" borderId="43" xfId="0" applyNumberFormat="1" applyFont="1" applyFill="1" applyBorder="1" applyAlignment="1">
      <alignment vertical="center" wrapText="1"/>
    </xf>
    <xf numFmtId="2" fontId="92" fillId="0" borderId="0" xfId="0" applyNumberFormat="1" applyFont="1" applyAlignment="1">
      <alignment vertical="center"/>
    </xf>
    <xf numFmtId="164" fontId="43" fillId="0" borderId="66" xfId="0" applyNumberFormat="1" applyFont="1" applyBorder="1" applyAlignment="1">
      <alignment vertical="center"/>
    </xf>
    <xf numFmtId="164" fontId="43" fillId="0" borderId="24" xfId="0" applyNumberFormat="1" applyFont="1" applyBorder="1" applyAlignment="1">
      <alignment vertical="center"/>
    </xf>
    <xf numFmtId="164" fontId="43" fillId="0" borderId="25" xfId="0" applyNumberFormat="1" applyFont="1" applyBorder="1" applyAlignment="1">
      <alignment vertical="center"/>
    </xf>
    <xf numFmtId="164" fontId="43" fillId="0" borderId="26" xfId="0" applyNumberFormat="1" applyFont="1" applyBorder="1" applyAlignment="1">
      <alignment vertical="center"/>
    </xf>
    <xf numFmtId="164" fontId="43" fillId="0" borderId="22" xfId="0" applyNumberFormat="1" applyFont="1" applyBorder="1" applyAlignment="1">
      <alignment vertical="center"/>
    </xf>
    <xf numFmtId="164" fontId="43" fillId="0" borderId="23" xfId="0" applyNumberFormat="1" applyFont="1" applyBorder="1" applyAlignment="1">
      <alignment vertical="center"/>
    </xf>
    <xf numFmtId="164" fontId="43" fillId="0" borderId="2" xfId="0" applyNumberFormat="1" applyFont="1" applyBorder="1" applyAlignment="1">
      <alignment vertical="center"/>
    </xf>
    <xf numFmtId="164" fontId="39" fillId="2" borderId="24" xfId="0" applyNumberFormat="1" applyFont="1" applyFill="1" applyBorder="1" applyAlignment="1">
      <alignment vertical="center"/>
    </xf>
    <xf numFmtId="164" fontId="39" fillId="2" borderId="25" xfId="0" applyNumberFormat="1" applyFont="1" applyFill="1" applyBorder="1" applyAlignment="1">
      <alignment vertical="center"/>
    </xf>
    <xf numFmtId="164" fontId="39" fillId="2" borderId="26" xfId="0" applyNumberFormat="1" applyFont="1" applyFill="1" applyBorder="1" applyAlignment="1">
      <alignment vertical="center"/>
    </xf>
    <xf numFmtId="164" fontId="43" fillId="0" borderId="40" xfId="0" applyNumberFormat="1" applyFont="1" applyBorder="1" applyAlignment="1">
      <alignment vertical="center"/>
    </xf>
    <xf numFmtId="164" fontId="43" fillId="0" borderId="41" xfId="0" applyNumberFormat="1" applyFont="1" applyBorder="1" applyAlignment="1">
      <alignment vertical="center"/>
    </xf>
    <xf numFmtId="164" fontId="43" fillId="0" borderId="44" xfId="0" applyNumberFormat="1" applyFont="1" applyBorder="1" applyAlignment="1">
      <alignment vertical="center"/>
    </xf>
    <xf numFmtId="164" fontId="50" fillId="7" borderId="42" xfId="0" applyNumberFormat="1" applyFont="1" applyFill="1" applyBorder="1" applyAlignment="1">
      <alignment vertical="center"/>
    </xf>
    <xf numFmtId="164" fontId="50" fillId="7" borderId="30" xfId="0" applyNumberFormat="1" applyFont="1" applyFill="1" applyBorder="1" applyAlignment="1">
      <alignment vertical="center"/>
    </xf>
    <xf numFmtId="164" fontId="50" fillId="7" borderId="43" xfId="0" applyNumberFormat="1" applyFont="1" applyFill="1" applyBorder="1" applyAlignment="1">
      <alignment vertical="center"/>
    </xf>
    <xf numFmtId="164" fontId="55" fillId="2" borderId="106" xfId="0" applyNumberFormat="1" applyFont="1" applyFill="1" applyBorder="1" applyAlignment="1">
      <alignment vertical="center" wrapText="1"/>
    </xf>
    <xf numFmtId="0" fontId="0" fillId="0" borderId="106" xfId="0" applyBorder="1" applyAlignment="1">
      <alignment vertical="center"/>
    </xf>
    <xf numFmtId="49" fontId="93" fillId="2" borderId="0" xfId="0" applyNumberFormat="1" applyFont="1" applyFill="1" applyAlignment="1">
      <alignment vertical="center"/>
    </xf>
    <xf numFmtId="49" fontId="94" fillId="2" borderId="0" xfId="0" applyNumberFormat="1" applyFont="1" applyFill="1" applyAlignment="1">
      <alignment horizontal="center" vertical="center"/>
    </xf>
    <xf numFmtId="49" fontId="94" fillId="2" borderId="0" xfId="10" applyNumberFormat="1" applyFont="1" applyFill="1" applyAlignment="1">
      <alignment horizontal="center" vertical="center"/>
    </xf>
    <xf numFmtId="4" fontId="94" fillId="2" borderId="0" xfId="10" applyNumberFormat="1" applyFont="1" applyFill="1" applyAlignment="1">
      <alignment vertical="center"/>
    </xf>
    <xf numFmtId="0" fontId="94" fillId="2" borderId="0" xfId="10" applyFont="1" applyFill="1" applyAlignment="1">
      <alignment vertical="center"/>
    </xf>
    <xf numFmtId="4" fontId="34" fillId="11" borderId="77" xfId="10" applyNumberFormat="1" applyFont="1" applyFill="1" applyBorder="1" applyAlignment="1">
      <alignment vertical="center"/>
    </xf>
    <xf numFmtId="0" fontId="30" fillId="2" borderId="3" xfId="10" applyFont="1" applyFill="1" applyBorder="1" applyAlignment="1">
      <alignment vertical="center"/>
    </xf>
    <xf numFmtId="0" fontId="2" fillId="0" borderId="0" xfId="10"/>
    <xf numFmtId="0" fontId="33" fillId="0" borderId="0" xfId="10" applyFont="1"/>
    <xf numFmtId="4" fontId="76" fillId="2" borderId="28" xfId="10" applyNumberFormat="1" applyFont="1" applyFill="1" applyBorder="1" applyAlignment="1">
      <alignment vertical="center"/>
    </xf>
    <xf numFmtId="4" fontId="76" fillId="2" borderId="23" xfId="10" applyNumberFormat="1" applyFont="1" applyFill="1" applyBorder="1" applyAlignment="1">
      <alignment vertical="center"/>
    </xf>
    <xf numFmtId="0" fontId="95" fillId="0" borderId="0" xfId="0" applyFont="1" applyAlignment="1">
      <alignment vertical="center"/>
    </xf>
    <xf numFmtId="164" fontId="0" fillId="0" borderId="106" xfId="0" applyNumberFormat="1" applyBorder="1" applyAlignment="1">
      <alignment vertical="center"/>
    </xf>
    <xf numFmtId="0" fontId="54" fillId="0" borderId="106" xfId="0" applyFont="1" applyBorder="1" applyAlignment="1">
      <alignment vertical="center"/>
    </xf>
    <xf numFmtId="164" fontId="6" fillId="0" borderId="99" xfId="0" applyNumberFormat="1" applyFont="1" applyBorder="1" applyAlignment="1">
      <alignment vertical="center"/>
    </xf>
    <xf numFmtId="2" fontId="42" fillId="9" borderId="20" xfId="0" applyNumberFormat="1" applyFont="1" applyFill="1" applyBorder="1" applyAlignment="1">
      <alignment horizontal="left" vertical="center" wrapText="1"/>
    </xf>
    <xf numFmtId="2" fontId="47" fillId="2" borderId="53" xfId="0" applyNumberFormat="1" applyFont="1" applyFill="1" applyBorder="1" applyAlignment="1">
      <alignment horizontal="left" vertical="center"/>
    </xf>
    <xf numFmtId="2" fontId="47" fillId="2" borderId="37" xfId="0" applyNumberFormat="1" applyFont="1" applyFill="1" applyBorder="1" applyAlignment="1">
      <alignment horizontal="left" vertical="center"/>
    </xf>
    <xf numFmtId="0" fontId="96" fillId="2" borderId="3" xfId="10" applyFont="1" applyFill="1" applyBorder="1" applyAlignment="1">
      <alignment vertical="center"/>
    </xf>
    <xf numFmtId="49" fontId="51" fillId="0" borderId="0" xfId="0" applyNumberFormat="1" applyFont="1" applyAlignment="1">
      <alignment horizontal="right" vertical="center"/>
    </xf>
    <xf numFmtId="0" fontId="25" fillId="3" borderId="14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justify" vertical="center"/>
    </xf>
    <xf numFmtId="0" fontId="18" fillId="0" borderId="10" xfId="0" applyFont="1" applyBorder="1" applyAlignment="1">
      <alignment horizontal="justify" vertical="center"/>
    </xf>
    <xf numFmtId="0" fontId="18" fillId="0" borderId="0" xfId="0" applyFont="1" applyAlignment="1">
      <alignment horizontal="justify"/>
    </xf>
    <xf numFmtId="0" fontId="18" fillId="3" borderId="10" xfId="0" applyFont="1" applyFill="1" applyBorder="1" applyAlignment="1">
      <alignment horizontal="justify" vertical="center"/>
    </xf>
    <xf numFmtId="0" fontId="21" fillId="4" borderId="11" xfId="0" applyFont="1" applyFill="1" applyBorder="1" applyAlignment="1">
      <alignment horizontal="left" vertical="center" wrapText="1"/>
    </xf>
    <xf numFmtId="0" fontId="25" fillId="3" borderId="13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/>
    </xf>
    <xf numFmtId="0" fontId="26" fillId="0" borderId="107" xfId="0" applyFont="1" applyBorder="1" applyAlignment="1">
      <alignment horizontal="left" vertical="center"/>
    </xf>
    <xf numFmtId="0" fontId="25" fillId="4" borderId="11" xfId="0" applyFont="1" applyFill="1" applyBorder="1" applyAlignment="1">
      <alignment horizontal="left" vertical="center"/>
    </xf>
    <xf numFmtId="0" fontId="25" fillId="4" borderId="11" xfId="0" applyFont="1" applyFill="1" applyBorder="1" applyAlignment="1">
      <alignment horizontal="left" vertical="center" wrapText="1"/>
    </xf>
    <xf numFmtId="0" fontId="25" fillId="3" borderId="18" xfId="0" applyFont="1" applyFill="1" applyBorder="1" applyAlignment="1">
      <alignment horizontal="left" vertical="center"/>
    </xf>
    <xf numFmtId="0" fontId="25" fillId="3" borderId="19" xfId="0" applyFont="1" applyFill="1" applyBorder="1" applyAlignment="1">
      <alignment horizontal="left" vertical="center"/>
    </xf>
    <xf numFmtId="49" fontId="81" fillId="11" borderId="76" xfId="2" applyNumberFormat="1" applyFont="1" applyFill="1" applyBorder="1" applyAlignment="1">
      <alignment horizontal="left" vertical="center"/>
    </xf>
    <xf numFmtId="0" fontId="4" fillId="2" borderId="69" xfId="0" applyFont="1" applyFill="1" applyBorder="1" applyAlignment="1">
      <alignment horizontal="left" vertical="center" wrapText="1"/>
    </xf>
    <xf numFmtId="0" fontId="4" fillId="2" borderId="70" xfId="0" applyFont="1" applyFill="1" applyBorder="1" applyAlignment="1">
      <alignment horizontal="left" vertical="center" wrapText="1"/>
    </xf>
    <xf numFmtId="2" fontId="42" fillId="9" borderId="80" xfId="0" applyNumberFormat="1" applyFont="1" applyFill="1" applyBorder="1" applyAlignment="1">
      <alignment horizontal="left" vertical="center" wrapText="1"/>
    </xf>
    <xf numFmtId="2" fontId="42" fillId="9" borderId="81" xfId="0" applyNumberFormat="1" applyFont="1" applyFill="1" applyBorder="1" applyAlignment="1">
      <alignment horizontal="left" vertical="center" wrapText="1"/>
    </xf>
    <xf numFmtId="0" fontId="37" fillId="5" borderId="34" xfId="0" applyFont="1" applyFill="1" applyBorder="1" applyAlignment="1">
      <alignment horizontal="left" vertical="center" wrapText="1"/>
    </xf>
    <xf numFmtId="0" fontId="37" fillId="5" borderId="1" xfId="0" applyFont="1" applyFill="1" applyBorder="1" applyAlignment="1">
      <alignment horizontal="left" vertical="center" wrapText="1"/>
    </xf>
    <xf numFmtId="2" fontId="42" fillId="9" borderId="20" xfId="0" applyNumberFormat="1" applyFont="1" applyFill="1" applyBorder="1" applyAlignment="1">
      <alignment horizontal="left" vertical="center" wrapText="1"/>
    </xf>
    <xf numFmtId="2" fontId="42" fillId="9" borderId="21" xfId="0" applyNumberFormat="1" applyFont="1" applyFill="1" applyBorder="1" applyAlignment="1">
      <alignment horizontal="left" vertical="center" wrapText="1"/>
    </xf>
    <xf numFmtId="2" fontId="6" fillId="2" borderId="52" xfId="0" applyNumberFormat="1" applyFont="1" applyFill="1" applyBorder="1" applyAlignment="1">
      <alignment horizontal="left" vertical="center"/>
    </xf>
    <xf numFmtId="2" fontId="6" fillId="2" borderId="53" xfId="0" applyNumberFormat="1" applyFont="1" applyFill="1" applyBorder="1" applyAlignment="1">
      <alignment horizontal="left" vertical="center"/>
    </xf>
    <xf numFmtId="2" fontId="6" fillId="2" borderId="15" xfId="0" applyNumberFormat="1" applyFont="1" applyFill="1" applyBorder="1" applyAlignment="1">
      <alignment horizontal="left" vertical="center"/>
    </xf>
    <xf numFmtId="2" fontId="6" fillId="2" borderId="37" xfId="0" applyNumberFormat="1" applyFont="1" applyFill="1" applyBorder="1" applyAlignment="1">
      <alignment horizontal="left" vertical="center"/>
    </xf>
    <xf numFmtId="0" fontId="37" fillId="5" borderId="85" xfId="0" applyFont="1" applyFill="1" applyBorder="1" applyAlignment="1">
      <alignment horizontal="left" vertical="center" wrapText="1"/>
    </xf>
    <xf numFmtId="0" fontId="37" fillId="2" borderId="106" xfId="0" applyFont="1" applyFill="1" applyBorder="1" applyAlignment="1">
      <alignment horizontal="left" vertical="center" wrapText="1"/>
    </xf>
    <xf numFmtId="0" fontId="37" fillId="2" borderId="0" xfId="0" applyFont="1" applyFill="1" applyAlignment="1">
      <alignment horizontal="left" vertical="center" wrapText="1"/>
    </xf>
    <xf numFmtId="2" fontId="43" fillId="0" borderId="106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42" fillId="9" borderId="65" xfId="0" applyNumberFormat="1" applyFont="1" applyFill="1" applyBorder="1" applyAlignment="1">
      <alignment horizontal="left" vertical="center" wrapText="1"/>
    </xf>
    <xf numFmtId="2" fontId="58" fillId="9" borderId="42" xfId="0" applyNumberFormat="1" applyFont="1" applyFill="1" applyBorder="1" applyAlignment="1">
      <alignment horizontal="left" vertical="center" wrapText="1"/>
    </xf>
    <xf numFmtId="2" fontId="58" fillId="9" borderId="43" xfId="0" applyNumberFormat="1" applyFont="1" applyFill="1" applyBorder="1" applyAlignment="1">
      <alignment horizontal="left" vertical="center" wrapText="1"/>
    </xf>
    <xf numFmtId="0" fontId="45" fillId="6" borderId="45" xfId="0" applyFont="1" applyFill="1" applyBorder="1" applyAlignment="1">
      <alignment horizontal="left" vertical="center"/>
    </xf>
    <xf numFmtId="0" fontId="45" fillId="6" borderId="46" xfId="0" applyFont="1" applyFill="1" applyBorder="1" applyAlignment="1">
      <alignment horizontal="left" vertical="center"/>
    </xf>
    <xf numFmtId="0" fontId="45" fillId="6" borderId="47" xfId="0" applyFont="1" applyFill="1" applyBorder="1" applyAlignment="1">
      <alignment horizontal="left" vertical="center"/>
    </xf>
    <xf numFmtId="164" fontId="45" fillId="6" borderId="104" xfId="0" applyNumberFormat="1" applyFont="1" applyFill="1" applyBorder="1" applyAlignment="1">
      <alignment horizontal="center" vertical="center"/>
    </xf>
    <xf numFmtId="164" fontId="45" fillId="6" borderId="105" xfId="0" applyNumberFormat="1" applyFont="1" applyFill="1" applyBorder="1" applyAlignment="1">
      <alignment horizontal="center" vertical="center"/>
    </xf>
    <xf numFmtId="164" fontId="45" fillId="6" borderId="49" xfId="0" applyNumberFormat="1" applyFont="1" applyFill="1" applyBorder="1" applyAlignment="1">
      <alignment horizontal="center" vertical="center"/>
    </xf>
    <xf numFmtId="0" fontId="6" fillId="0" borderId="56" xfId="0" applyFont="1" applyBorder="1" applyAlignment="1">
      <alignment horizontal="left" vertical="center" wrapText="1"/>
    </xf>
    <xf numFmtId="0" fontId="6" fillId="0" borderId="57" xfId="0" applyFont="1" applyBorder="1" applyAlignment="1">
      <alignment horizontal="left" vertical="center" wrapText="1"/>
    </xf>
    <xf numFmtId="164" fontId="45" fillId="6" borderId="45" xfId="0" applyNumberFormat="1" applyFont="1" applyFill="1" applyBorder="1" applyAlignment="1">
      <alignment horizontal="center" vertical="center"/>
    </xf>
    <xf numFmtId="164" fontId="45" fillId="6" borderId="46" xfId="0" applyNumberFormat="1" applyFont="1" applyFill="1" applyBorder="1" applyAlignment="1">
      <alignment horizontal="center" vertical="center"/>
    </xf>
    <xf numFmtId="164" fontId="45" fillId="6" borderId="47" xfId="0" applyNumberFormat="1" applyFont="1" applyFill="1" applyBorder="1" applyAlignment="1">
      <alignment horizontal="center" vertical="center"/>
    </xf>
    <xf numFmtId="0" fontId="43" fillId="0" borderId="106" xfId="0" applyFont="1" applyBorder="1" applyAlignment="1">
      <alignment horizontal="right" vertical="center"/>
    </xf>
    <xf numFmtId="0" fontId="57" fillId="0" borderId="0" xfId="0" applyFont="1" applyAlignment="1">
      <alignment horizontal="left" vertical="center"/>
    </xf>
    <xf numFmtId="0" fontId="6" fillId="2" borderId="51" xfId="0" applyFont="1" applyFill="1" applyBorder="1" applyAlignment="1">
      <alignment horizontal="left" vertical="center" wrapText="1"/>
    </xf>
    <xf numFmtId="0" fontId="6" fillId="2" borderId="50" xfId="0" applyFont="1" applyFill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  <xf numFmtId="0" fontId="49" fillId="8" borderId="48" xfId="0" applyFont="1" applyFill="1" applyBorder="1" applyAlignment="1">
      <alignment horizontal="left" vertical="center"/>
    </xf>
    <xf numFmtId="0" fontId="49" fillId="8" borderId="1" xfId="0" applyFont="1" applyFill="1" applyBorder="1" applyAlignment="1">
      <alignment horizontal="left" vertical="center"/>
    </xf>
    <xf numFmtId="0" fontId="49" fillId="8" borderId="43" xfId="0" applyFont="1" applyFill="1" applyBorder="1" applyAlignment="1">
      <alignment horizontal="left" vertical="center"/>
    </xf>
  </cellXfs>
  <cellStyles count="11">
    <cellStyle name="Excel Built-in Normal" xfId="1" xr:uid="{00000000-0005-0000-0000-000000000000}"/>
    <cellStyle name="Excel Built-in Normal 1" xfId="2" xr:uid="{00000000-0005-0000-0000-000001000000}"/>
    <cellStyle name="Excel Built-in Normal 2" xfId="8" xr:uid="{00000000-0005-0000-0000-000002000000}"/>
    <cellStyle name="Excel Built-in Normal 3" xfId="10" xr:uid="{00000000-0005-0000-0000-000003000000}"/>
    <cellStyle name="Header" xfId="5" xr:uid="{00000000-0005-0000-0000-000004000000}"/>
    <cellStyle name="Normální" xfId="0" builtinId="0"/>
    <cellStyle name="Normální 2" xfId="4" xr:uid="{00000000-0005-0000-0000-000006000000}"/>
    <cellStyle name="Normální 3" xfId="3" xr:uid="{00000000-0005-0000-0000-000007000000}"/>
    <cellStyle name="Normální 4" xfId="6" xr:uid="{00000000-0005-0000-0000-000008000000}"/>
    <cellStyle name="Normální 4 2" xfId="9" xr:uid="{00000000-0005-0000-0000-000009000000}"/>
    <cellStyle name="Normální 5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4"/>
  <sheetViews>
    <sheetView tabSelected="1" topLeftCell="A37" workbookViewId="0">
      <selection activeCell="D52" sqref="D52"/>
    </sheetView>
  </sheetViews>
  <sheetFormatPr defaultRowHeight="15" x14ac:dyDescent="0.25"/>
  <cols>
    <col min="1" max="1" width="7.7109375" style="4" customWidth="1"/>
    <col min="2" max="2" width="33.7109375" style="4" customWidth="1"/>
    <col min="3" max="4" width="19.7109375" style="4" customWidth="1"/>
    <col min="5" max="5" width="19.7109375" style="5" customWidth="1"/>
  </cols>
  <sheetData>
    <row r="1" spans="1:5" s="1" customFormat="1" ht="21" customHeight="1" x14ac:dyDescent="0.25">
      <c r="A1" s="6" t="s">
        <v>10</v>
      </c>
      <c r="B1" s="7"/>
      <c r="C1" s="7"/>
      <c r="D1" s="7"/>
      <c r="E1" s="8"/>
    </row>
    <row r="2" spans="1:5" ht="4.9000000000000004" customHeight="1" x14ac:dyDescent="0.25">
      <c r="A2" s="9"/>
    </row>
    <row r="3" spans="1:5" ht="15.75" customHeight="1" x14ac:dyDescent="0.25">
      <c r="A3" s="234" t="s">
        <v>11</v>
      </c>
      <c r="B3" s="234"/>
      <c r="C3" s="234"/>
      <c r="D3" s="234"/>
    </row>
    <row r="4" spans="1:5" ht="15" customHeight="1" x14ac:dyDescent="0.25">
      <c r="A4" s="10" t="s">
        <v>56</v>
      </c>
      <c r="E4" s="5">
        <v>93000000</v>
      </c>
    </row>
    <row r="5" spans="1:5" ht="15" customHeight="1" x14ac:dyDescent="0.25">
      <c r="A5" s="103" t="s">
        <v>104</v>
      </c>
      <c r="B5" s="104"/>
      <c r="C5" s="104"/>
      <c r="D5" s="104"/>
      <c r="E5" s="105">
        <v>198000</v>
      </c>
    </row>
    <row r="6" spans="1:5" ht="15" customHeight="1" x14ac:dyDescent="0.25">
      <c r="A6" s="103" t="s">
        <v>107</v>
      </c>
      <c r="B6" s="104"/>
      <c r="C6" s="104"/>
      <c r="D6" s="104"/>
      <c r="E6" s="105">
        <v>119000</v>
      </c>
    </row>
    <row r="7" spans="1:5" ht="15" customHeight="1" x14ac:dyDescent="0.25">
      <c r="A7" s="103" t="s">
        <v>108</v>
      </c>
      <c r="B7" s="104"/>
      <c r="C7" s="104"/>
      <c r="D7" s="104"/>
      <c r="E7" s="105">
        <v>100000</v>
      </c>
    </row>
    <row r="8" spans="1:5" ht="15" customHeight="1" x14ac:dyDescent="0.25">
      <c r="A8" s="103" t="s">
        <v>109</v>
      </c>
      <c r="B8" s="104"/>
      <c r="C8" s="104"/>
      <c r="D8" s="104"/>
      <c r="E8" s="105">
        <v>3007610</v>
      </c>
    </row>
    <row r="9" spans="1:5" ht="15" customHeight="1" thickBot="1" x14ac:dyDescent="0.3">
      <c r="A9" s="103" t="s">
        <v>110</v>
      </c>
      <c r="B9" s="104"/>
      <c r="C9" s="104"/>
      <c r="D9" s="104"/>
      <c r="E9" s="105">
        <v>30000</v>
      </c>
    </row>
    <row r="10" spans="1:5" ht="15" customHeight="1" x14ac:dyDescent="0.25">
      <c r="A10" s="235" t="s">
        <v>12</v>
      </c>
      <c r="B10" s="235"/>
      <c r="C10" s="235"/>
      <c r="D10" s="235"/>
      <c r="E10" s="46">
        <f>SUM(E4:E9)</f>
        <v>96454610</v>
      </c>
    </row>
    <row r="11" spans="1:5" ht="15" customHeight="1" x14ac:dyDescent="0.25">
      <c r="A11" s="11"/>
      <c r="E11" s="31"/>
    </row>
    <row r="12" spans="1:5" ht="15.75" customHeight="1" x14ac:dyDescent="0.25">
      <c r="A12" s="234" t="s">
        <v>13</v>
      </c>
      <c r="B12" s="234"/>
      <c r="C12" s="234"/>
      <c r="D12" s="234"/>
      <c r="E12" s="31"/>
    </row>
    <row r="13" spans="1:5" ht="15" customHeight="1" x14ac:dyDescent="0.25">
      <c r="A13" s="10" t="s">
        <v>56</v>
      </c>
      <c r="E13" s="5">
        <v>100000000</v>
      </c>
    </row>
    <row r="14" spans="1:5" ht="15" customHeight="1" x14ac:dyDescent="0.25">
      <c r="A14" s="103" t="s">
        <v>72</v>
      </c>
      <c r="B14" s="104"/>
      <c r="C14" s="104"/>
      <c r="D14" s="104"/>
      <c r="E14" s="105">
        <v>10000000</v>
      </c>
    </row>
    <row r="15" spans="1:5" ht="15" customHeight="1" x14ac:dyDescent="0.25">
      <c r="A15" s="103" t="s">
        <v>104</v>
      </c>
      <c r="B15" s="104"/>
      <c r="C15" s="104"/>
      <c r="D15" s="104"/>
      <c r="E15" s="105">
        <v>198000</v>
      </c>
    </row>
    <row r="16" spans="1:5" ht="15" customHeight="1" x14ac:dyDescent="0.25">
      <c r="A16" s="103" t="s">
        <v>107</v>
      </c>
      <c r="B16" s="104"/>
      <c r="C16" s="104"/>
      <c r="D16" s="104"/>
      <c r="E16" s="105">
        <v>119000</v>
      </c>
    </row>
    <row r="17" spans="1:5" ht="15" customHeight="1" x14ac:dyDescent="0.25">
      <c r="A17" s="103" t="s">
        <v>108</v>
      </c>
      <c r="B17" s="104"/>
      <c r="C17" s="104"/>
      <c r="D17" s="104"/>
      <c r="E17" s="105">
        <v>100000</v>
      </c>
    </row>
    <row r="18" spans="1:5" ht="15" customHeight="1" x14ac:dyDescent="0.25">
      <c r="A18" s="103" t="s">
        <v>109</v>
      </c>
      <c r="B18" s="104"/>
      <c r="C18" s="104"/>
      <c r="D18" s="104"/>
      <c r="E18" s="105">
        <v>3007610</v>
      </c>
    </row>
    <row r="19" spans="1:5" ht="15" customHeight="1" thickBot="1" x14ac:dyDescent="0.3">
      <c r="A19" s="103" t="s">
        <v>110</v>
      </c>
      <c r="B19" s="104"/>
      <c r="C19" s="104"/>
      <c r="D19" s="104"/>
      <c r="E19" s="105">
        <v>30000</v>
      </c>
    </row>
    <row r="20" spans="1:5" ht="15" customHeight="1" x14ac:dyDescent="0.25">
      <c r="A20" s="235" t="s">
        <v>14</v>
      </c>
      <c r="B20" s="235"/>
      <c r="C20" s="235"/>
      <c r="D20" s="235"/>
      <c r="E20" s="46">
        <f>SUM(E13:E19)</f>
        <v>113454610</v>
      </c>
    </row>
    <row r="21" spans="1:5" ht="15" customHeight="1" x14ac:dyDescent="0.25">
      <c r="A21" s="11"/>
      <c r="E21" s="32"/>
    </row>
    <row r="22" spans="1:5" ht="15.75" customHeight="1" x14ac:dyDescent="0.25">
      <c r="A22" s="234" t="s">
        <v>15</v>
      </c>
      <c r="B22" s="234"/>
      <c r="C22" s="234"/>
      <c r="D22" s="234"/>
      <c r="E22" s="32"/>
    </row>
    <row r="23" spans="1:5" ht="15" customHeight="1" x14ac:dyDescent="0.25">
      <c r="A23" s="236" t="s">
        <v>57</v>
      </c>
      <c r="B23" s="236"/>
      <c r="C23" s="236"/>
      <c r="D23" s="236"/>
      <c r="E23" s="45">
        <v>8494940.6300000008</v>
      </c>
    </row>
    <row r="24" spans="1:5" ht="15" customHeight="1" x14ac:dyDescent="0.25">
      <c r="A24" s="236" t="s">
        <v>58</v>
      </c>
      <c r="B24" s="236"/>
      <c r="C24" s="236"/>
      <c r="D24" s="236"/>
      <c r="E24" s="42">
        <v>0</v>
      </c>
    </row>
    <row r="25" spans="1:5" ht="15" customHeight="1" x14ac:dyDescent="0.25">
      <c r="A25" s="103" t="s">
        <v>73</v>
      </c>
      <c r="B25" s="104"/>
      <c r="C25" s="104"/>
      <c r="D25" s="104"/>
      <c r="E25" s="42">
        <v>10000000</v>
      </c>
    </row>
    <row r="26" spans="1:5" ht="15" customHeight="1" thickBot="1" x14ac:dyDescent="0.3">
      <c r="A26" s="236" t="s">
        <v>59</v>
      </c>
      <c r="B26" s="236"/>
      <c r="C26" s="236"/>
      <c r="D26" s="236"/>
      <c r="E26" s="42">
        <v>-1494940.63</v>
      </c>
    </row>
    <row r="27" spans="1:5" ht="15" customHeight="1" x14ac:dyDescent="0.25">
      <c r="A27" s="237" t="s">
        <v>16</v>
      </c>
      <c r="B27" s="237"/>
      <c r="C27" s="237"/>
      <c r="D27" s="237"/>
      <c r="E27" s="46">
        <f>SUM(E23:E26)</f>
        <v>17000000.000000004</v>
      </c>
    </row>
    <row r="28" spans="1:5" ht="15" customHeight="1" x14ac:dyDescent="0.25"/>
    <row r="29" spans="1:5" ht="15.75" customHeight="1" thickBot="1" x14ac:dyDescent="0.3">
      <c r="A29" s="6" t="s">
        <v>17</v>
      </c>
      <c r="B29" s="7"/>
      <c r="C29" s="7"/>
      <c r="D29" s="7"/>
      <c r="E29" s="8"/>
    </row>
    <row r="30" spans="1:5" ht="15.75" customHeight="1" thickBot="1" x14ac:dyDescent="0.3">
      <c r="A30" s="238" t="s">
        <v>18</v>
      </c>
      <c r="B30" s="238"/>
      <c r="C30" s="33" t="s">
        <v>55</v>
      </c>
      <c r="D30" s="33" t="s">
        <v>74</v>
      </c>
      <c r="E30" s="106" t="s">
        <v>75</v>
      </c>
    </row>
    <row r="31" spans="1:5" ht="15.75" customHeight="1" x14ac:dyDescent="0.25">
      <c r="A31" s="239" t="s">
        <v>63</v>
      </c>
      <c r="B31" s="239"/>
      <c r="C31" s="34">
        <v>93000000</v>
      </c>
      <c r="D31" s="107">
        <f>SUM(E5+E6+E7+E8+E9)</f>
        <v>3454610</v>
      </c>
      <c r="E31" s="108">
        <f>SUM(C31+D31)</f>
        <v>96454610</v>
      </c>
    </row>
    <row r="32" spans="1:5" ht="15.75" customHeight="1" thickBot="1" x14ac:dyDescent="0.3">
      <c r="A32" s="233" t="s">
        <v>64</v>
      </c>
      <c r="B32" s="233"/>
      <c r="C32" s="35">
        <f>SUM(E13)</f>
        <v>100000000</v>
      </c>
      <c r="D32" s="109">
        <f>SUM(E14+E15+E16+E17+E18+E19)</f>
        <v>13454610</v>
      </c>
      <c r="E32" s="108">
        <f>SUM(C32+D32)</f>
        <v>113454610</v>
      </c>
    </row>
    <row r="33" spans="1:5" ht="15.75" customHeight="1" thickBot="1" x14ac:dyDescent="0.3">
      <c r="A33" s="242" t="s">
        <v>19</v>
      </c>
      <c r="B33" s="242"/>
      <c r="C33" s="36">
        <f>SUM(C31-C32)</f>
        <v>-7000000</v>
      </c>
      <c r="D33" s="36">
        <f>SUM(D31-D32)</f>
        <v>-10000000</v>
      </c>
      <c r="E33" s="111">
        <f>SUM(E31-E32)</f>
        <v>-17000000</v>
      </c>
    </row>
    <row r="34" spans="1:5" ht="13.15" customHeight="1" thickBot="1" x14ac:dyDescent="0.3">
      <c r="A34" s="12"/>
      <c r="B34" s="12"/>
      <c r="C34" s="37"/>
      <c r="D34" s="112"/>
      <c r="E34" s="13"/>
    </row>
    <row r="35" spans="1:5" ht="25.5" customHeight="1" thickBot="1" x14ac:dyDescent="0.3">
      <c r="A35" s="243" t="s">
        <v>20</v>
      </c>
      <c r="B35" s="243"/>
      <c r="C35" s="33" t="s">
        <v>55</v>
      </c>
      <c r="D35" s="33" t="s">
        <v>74</v>
      </c>
      <c r="E35" s="106" t="s">
        <v>75</v>
      </c>
    </row>
    <row r="36" spans="1:5" ht="25.5" customHeight="1" x14ac:dyDescent="0.25">
      <c r="A36" s="14" t="s">
        <v>21</v>
      </c>
      <c r="B36" s="15" t="s">
        <v>22</v>
      </c>
      <c r="C36" s="25">
        <v>8494940.6300000008</v>
      </c>
      <c r="D36" s="113">
        <v>0</v>
      </c>
      <c r="E36" s="114">
        <f>SUM(C36+D36)</f>
        <v>8494940.6300000008</v>
      </c>
    </row>
    <row r="37" spans="1:5" ht="25.5" customHeight="1" x14ac:dyDescent="0.25">
      <c r="A37" s="14" t="s">
        <v>38</v>
      </c>
      <c r="B37" s="15" t="s">
        <v>31</v>
      </c>
      <c r="C37" s="16">
        <f>SUM(E24)</f>
        <v>0</v>
      </c>
      <c r="D37" s="115">
        <f>SUM(E25)</f>
        <v>10000000</v>
      </c>
      <c r="E37" s="116">
        <f t="shared" ref="E37:E39" si="0">SUM(C37+D37)</f>
        <v>10000000</v>
      </c>
    </row>
    <row r="38" spans="1:5" ht="25.5" customHeight="1" x14ac:dyDescent="0.25">
      <c r="A38" s="14" t="s">
        <v>23</v>
      </c>
      <c r="B38" s="15" t="s">
        <v>24</v>
      </c>
      <c r="C38" s="25">
        <f>SUM(E26)</f>
        <v>-1494940.63</v>
      </c>
      <c r="D38" s="115">
        <v>0</v>
      </c>
      <c r="E38" s="116">
        <f t="shared" si="0"/>
        <v>-1494940.63</v>
      </c>
    </row>
    <row r="39" spans="1:5" ht="15.75" customHeight="1" thickBot="1" x14ac:dyDescent="0.3">
      <c r="A39" s="17" t="s">
        <v>25</v>
      </c>
      <c r="B39" s="18" t="s">
        <v>26</v>
      </c>
      <c r="C39" s="19">
        <v>0</v>
      </c>
      <c r="D39" s="113">
        <f>SUM(E24)</f>
        <v>0</v>
      </c>
      <c r="E39" s="114">
        <f t="shared" si="0"/>
        <v>0</v>
      </c>
    </row>
    <row r="40" spans="1:5" ht="15.75" customHeight="1" thickBot="1" x14ac:dyDescent="0.3">
      <c r="A40" s="243" t="s">
        <v>27</v>
      </c>
      <c r="B40" s="243"/>
      <c r="C40" s="36">
        <f>SUM(C36:C39)</f>
        <v>7000000.0000000009</v>
      </c>
      <c r="D40" s="111">
        <f>SUM(D36:D39)</f>
        <v>10000000</v>
      </c>
      <c r="E40" s="117">
        <f>SUM(E36:E39)</f>
        <v>17000000.000000004</v>
      </c>
    </row>
    <row r="41" spans="1:5" ht="15.75" customHeight="1" thickBot="1" x14ac:dyDescent="0.3">
      <c r="A41" s="20"/>
      <c r="B41" s="20"/>
      <c r="C41" s="38"/>
      <c r="D41" s="21"/>
      <c r="E41" s="22"/>
    </row>
    <row r="42" spans="1:5" ht="15.75" customHeight="1" thickBot="1" x14ac:dyDescent="0.3">
      <c r="A42" s="243" t="s">
        <v>28</v>
      </c>
      <c r="B42" s="243"/>
      <c r="C42" s="33" t="s">
        <v>55</v>
      </c>
      <c r="D42" s="33" t="s">
        <v>74</v>
      </c>
      <c r="E42" s="106" t="s">
        <v>75</v>
      </c>
    </row>
    <row r="43" spans="1:5" ht="15.75" customHeight="1" x14ac:dyDescent="0.25">
      <c r="A43" s="244" t="s">
        <v>29</v>
      </c>
      <c r="B43" s="244"/>
      <c r="C43" s="39">
        <f>SUM(C31+C36+C37)</f>
        <v>101494940.63</v>
      </c>
      <c r="D43" s="107">
        <f>SUM(D31+D37)</f>
        <v>13454610</v>
      </c>
      <c r="E43" s="108">
        <f>SUM(C43+D43)</f>
        <v>114949550.63</v>
      </c>
    </row>
    <row r="44" spans="1:5" ht="15.75" customHeight="1" thickBot="1" x14ac:dyDescent="0.3">
      <c r="A44" s="245" t="s">
        <v>30</v>
      </c>
      <c r="B44" s="245"/>
      <c r="C44" s="40">
        <f>SUM(C32-C38)</f>
        <v>101494940.63</v>
      </c>
      <c r="D44" s="109">
        <f>SUM(D32+D36+D38)</f>
        <v>13454610</v>
      </c>
      <c r="E44" s="108">
        <f>SUM(C44+D44)</f>
        <v>114949550.63</v>
      </c>
    </row>
    <row r="45" spans="1:5" ht="15.75" thickBot="1" x14ac:dyDescent="0.3">
      <c r="A45" s="240" t="s">
        <v>42</v>
      </c>
      <c r="B45" s="241"/>
      <c r="C45" s="41">
        <f>SUM(C43-C44)</f>
        <v>0</v>
      </c>
      <c r="D45" s="110">
        <f t="shared" ref="D45:E45" si="1">SUM(D43-D44)</f>
        <v>0</v>
      </c>
      <c r="E45" s="111">
        <f t="shared" si="1"/>
        <v>0</v>
      </c>
    </row>
    <row r="46" spans="1:5" s="4" customFormat="1" ht="16.350000000000001" customHeight="1" x14ac:dyDescent="0.25">
      <c r="E46" s="232" t="s">
        <v>115</v>
      </c>
    </row>
    <row r="47" spans="1:5" s="4" customFormat="1" ht="16.350000000000001" customHeight="1" x14ac:dyDescent="0.25">
      <c r="E47" s="5"/>
    </row>
    <row r="48" spans="1:5" s="4" customFormat="1" ht="16.350000000000001" customHeight="1" x14ac:dyDescent="0.25">
      <c r="E48" s="5"/>
    </row>
    <row r="49" spans="5:5" s="4" customFormat="1" ht="16.350000000000001" customHeight="1" x14ac:dyDescent="0.25">
      <c r="E49" s="5"/>
    </row>
    <row r="50" spans="5:5" s="4" customFormat="1" ht="16.350000000000001" customHeight="1" x14ac:dyDescent="0.25">
      <c r="E50" s="5"/>
    </row>
    <row r="51" spans="5:5" s="4" customFormat="1" ht="16.350000000000001" customHeight="1" x14ac:dyDescent="0.25">
      <c r="E51" s="5"/>
    </row>
    <row r="52" spans="5:5" s="4" customFormat="1" ht="16.350000000000001" customHeight="1" x14ac:dyDescent="0.25">
      <c r="E52" s="5"/>
    </row>
    <row r="53" spans="5:5" s="4" customFormat="1" ht="16.350000000000001" customHeight="1" x14ac:dyDescent="0.25">
      <c r="E53" s="5"/>
    </row>
    <row r="54" spans="5:5" s="4" customFormat="1" ht="16.350000000000001" customHeight="1" x14ac:dyDescent="0.25">
      <c r="E54" s="5"/>
    </row>
    <row r="55" spans="5:5" s="4" customFormat="1" ht="16.350000000000001" customHeight="1" x14ac:dyDescent="0.25">
      <c r="E55" s="5"/>
    </row>
    <row r="56" spans="5:5" s="4" customFormat="1" ht="16.350000000000001" customHeight="1" x14ac:dyDescent="0.25">
      <c r="E56" s="5"/>
    </row>
    <row r="57" spans="5:5" s="4" customFormat="1" ht="16.350000000000001" customHeight="1" x14ac:dyDescent="0.25">
      <c r="E57" s="5"/>
    </row>
    <row r="58" spans="5:5" s="4" customFormat="1" ht="16.350000000000001" customHeight="1" x14ac:dyDescent="0.25">
      <c r="E58" s="5"/>
    </row>
    <row r="59" spans="5:5" s="4" customFormat="1" ht="16.350000000000001" customHeight="1" x14ac:dyDescent="0.25">
      <c r="E59" s="5"/>
    </row>
    <row r="60" spans="5:5" s="4" customFormat="1" ht="16.350000000000001" customHeight="1" x14ac:dyDescent="0.25">
      <c r="E60" s="5"/>
    </row>
    <row r="61" spans="5:5" s="4" customFormat="1" ht="16.350000000000001" customHeight="1" x14ac:dyDescent="0.25">
      <c r="E61" s="5"/>
    </row>
    <row r="62" spans="5:5" s="4" customFormat="1" ht="16.350000000000001" customHeight="1" x14ac:dyDescent="0.25">
      <c r="E62" s="5"/>
    </row>
    <row r="63" spans="5:5" s="4" customFormat="1" ht="16.350000000000001" customHeight="1" x14ac:dyDescent="0.25">
      <c r="E63" s="5"/>
    </row>
    <row r="64" spans="5:5" s="4" customFormat="1" ht="16.350000000000001" customHeight="1" x14ac:dyDescent="0.25">
      <c r="E64" s="5"/>
    </row>
    <row r="65" spans="5:5" s="4" customFormat="1" ht="16.350000000000001" customHeight="1" x14ac:dyDescent="0.25">
      <c r="E65" s="5"/>
    </row>
    <row r="66" spans="5:5" s="4" customFormat="1" ht="16.350000000000001" customHeight="1" x14ac:dyDescent="0.25">
      <c r="E66" s="5"/>
    </row>
    <row r="67" spans="5:5" s="4" customFormat="1" ht="16.350000000000001" customHeight="1" x14ac:dyDescent="0.25">
      <c r="E67" s="5"/>
    </row>
    <row r="68" spans="5:5" s="4" customFormat="1" ht="15.75" customHeight="1" x14ac:dyDescent="0.25">
      <c r="E68" s="5"/>
    </row>
    <row r="69" spans="5:5" s="4" customFormat="1" ht="15.75" customHeight="1" x14ac:dyDescent="0.25">
      <c r="E69" s="5"/>
    </row>
    <row r="70" spans="5:5" s="4" customFormat="1" ht="15.75" customHeight="1" x14ac:dyDescent="0.25">
      <c r="E70" s="5"/>
    </row>
    <row r="71" spans="5:5" s="4" customFormat="1" ht="15.75" customHeight="1" x14ac:dyDescent="0.25">
      <c r="E71" s="5"/>
    </row>
    <row r="72" spans="5:5" s="4" customFormat="1" ht="15.75" customHeight="1" x14ac:dyDescent="0.25">
      <c r="E72" s="5"/>
    </row>
    <row r="73" spans="5:5" s="4" customFormat="1" ht="15.75" customHeight="1" x14ac:dyDescent="0.25">
      <c r="E73" s="5"/>
    </row>
    <row r="74" spans="5:5" s="4" customFormat="1" ht="15.75" customHeight="1" x14ac:dyDescent="0.25">
      <c r="E74" s="5"/>
    </row>
    <row r="75" spans="5:5" s="4" customFormat="1" ht="15.75" customHeight="1" x14ac:dyDescent="0.25">
      <c r="E75" s="5"/>
    </row>
    <row r="76" spans="5:5" s="4" customFormat="1" ht="15.75" customHeight="1" x14ac:dyDescent="0.25">
      <c r="E76" s="5"/>
    </row>
    <row r="77" spans="5:5" s="4" customFormat="1" ht="15.75" customHeight="1" x14ac:dyDescent="0.25">
      <c r="E77" s="5"/>
    </row>
    <row r="78" spans="5:5" s="4" customFormat="1" ht="15.75" customHeight="1" x14ac:dyDescent="0.25">
      <c r="E78" s="5"/>
    </row>
    <row r="79" spans="5:5" s="4" customFormat="1" ht="15.75" customHeight="1" x14ac:dyDescent="0.25">
      <c r="E79" s="5"/>
    </row>
    <row r="80" spans="5:5" s="4" customFormat="1" ht="15.75" customHeight="1" x14ac:dyDescent="0.25">
      <c r="E80" s="5"/>
    </row>
    <row r="81" spans="1:5" s="4" customFormat="1" ht="15.75" customHeight="1" x14ac:dyDescent="0.25">
      <c r="E81" s="5"/>
    </row>
    <row r="82" spans="1:5" s="4" customFormat="1" ht="15.75" customHeight="1" x14ac:dyDescent="0.25">
      <c r="E82" s="5"/>
    </row>
    <row r="83" spans="1:5" s="4" customFormat="1" ht="15.75" customHeight="1" x14ac:dyDescent="0.25">
      <c r="E83" s="5"/>
    </row>
    <row r="84" spans="1:5" s="4" customFormat="1" ht="15.75" customHeight="1" x14ac:dyDescent="0.25">
      <c r="E84" s="5"/>
    </row>
    <row r="85" spans="1:5" s="4" customFormat="1" ht="15.75" customHeight="1" x14ac:dyDescent="0.25">
      <c r="E85" s="5"/>
    </row>
    <row r="86" spans="1:5" s="4" customFormat="1" ht="15.75" customHeight="1" x14ac:dyDescent="0.25">
      <c r="E86" s="5"/>
    </row>
    <row r="87" spans="1:5" s="4" customFormat="1" ht="15.75" customHeight="1" x14ac:dyDescent="0.25">
      <c r="E87" s="5"/>
    </row>
    <row r="88" spans="1:5" s="4" customFormat="1" ht="15.75" customHeight="1" x14ac:dyDescent="0.25">
      <c r="E88" s="5"/>
    </row>
    <row r="89" spans="1:5" s="4" customFormat="1" ht="15.75" customHeight="1" x14ac:dyDescent="0.25">
      <c r="E89" s="5"/>
    </row>
    <row r="90" spans="1:5" ht="15.75" customHeight="1" x14ac:dyDescent="0.25"/>
    <row r="91" spans="1:5" s="2" customFormat="1" ht="15.75" customHeight="1" x14ac:dyDescent="0.25">
      <c r="A91" s="4"/>
      <c r="B91" s="4"/>
      <c r="C91" s="4"/>
      <c r="D91" s="4"/>
      <c r="E91" s="5"/>
    </row>
    <row r="94" spans="1:5" s="3" customFormat="1" x14ac:dyDescent="0.25">
      <c r="A94" s="4"/>
      <c r="B94" s="4"/>
      <c r="C94" s="4"/>
      <c r="D94" s="4"/>
      <c r="E94" s="5"/>
    </row>
  </sheetData>
  <mergeCells count="19">
    <mergeCell ref="A45:B45"/>
    <mergeCell ref="A33:B33"/>
    <mergeCell ref="A35:B35"/>
    <mergeCell ref="A40:B40"/>
    <mergeCell ref="A42:B42"/>
    <mergeCell ref="A43:B43"/>
    <mergeCell ref="A44:B44"/>
    <mergeCell ref="A32:B32"/>
    <mergeCell ref="A3:D3"/>
    <mergeCell ref="A10:D10"/>
    <mergeCell ref="A12:D12"/>
    <mergeCell ref="A20:D20"/>
    <mergeCell ref="A22:D22"/>
    <mergeCell ref="A23:D23"/>
    <mergeCell ref="A24:D24"/>
    <mergeCell ref="A26:D26"/>
    <mergeCell ref="A27:D27"/>
    <mergeCell ref="A30:B30"/>
    <mergeCell ref="A31:B31"/>
  </mergeCells>
  <pageMargins left="0" right="0" top="1.1811023622047245" bottom="0" header="0.39370078740157483" footer="0.59055118110236227"/>
  <pageSetup paperSize="9" fitToWidth="0" fitToHeight="0" orientation="portrait" r:id="rId1"/>
  <headerFooter>
    <oddHeader>&amp;L&amp;"-,Tučné"&amp;14MĚSTO Štíty&amp;"-,Obyčejné"
&amp;"-,Tučné"&amp;8IČO: 00303453
DIČ: CZ00303453&amp;C&amp;"-,Tučné"&amp;14 Přehled o stavu rozpočtu 2026
&amp;RRok 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7"/>
  <sheetViews>
    <sheetView workbookViewId="0">
      <selection activeCell="P22" sqref="P22"/>
    </sheetView>
  </sheetViews>
  <sheetFormatPr defaultRowHeight="15" x14ac:dyDescent="0.25"/>
  <cols>
    <col min="1" max="2" width="4.7109375" style="129" customWidth="1"/>
    <col min="3" max="3" width="2.28515625" style="129" customWidth="1"/>
    <col min="4" max="4" width="2.7109375" style="129" customWidth="1"/>
    <col min="5" max="5" width="2.28515625" style="130" customWidth="1"/>
    <col min="6" max="7" width="7.7109375" style="23" customWidth="1"/>
    <col min="8" max="8" width="4.7109375" style="23" customWidth="1"/>
    <col min="9" max="9" width="7.7109375" style="23" customWidth="1"/>
    <col min="10" max="13" width="0.28515625" style="23" customWidth="1"/>
    <col min="14" max="15" width="7.7109375" style="23" customWidth="1"/>
    <col min="16" max="17" width="15.140625" style="23" bestFit="1" customWidth="1"/>
    <col min="18" max="18" width="50.7109375" style="23" customWidth="1"/>
  </cols>
  <sheetData>
    <row r="1" spans="1:27" s="1" customFormat="1" ht="18.75" x14ac:dyDescent="0.25">
      <c r="A1" s="118" t="s">
        <v>76</v>
      </c>
      <c r="B1" s="119"/>
      <c r="C1" s="119"/>
      <c r="D1" s="119"/>
      <c r="E1" s="120"/>
      <c r="F1" s="120"/>
      <c r="G1" s="121"/>
      <c r="H1" s="121"/>
      <c r="I1" s="121"/>
      <c r="J1" s="121"/>
      <c r="K1" s="121"/>
      <c r="L1" s="121"/>
      <c r="M1" s="121"/>
      <c r="N1" s="121"/>
      <c r="O1" s="121"/>
      <c r="P1" s="122"/>
      <c r="Q1" s="122"/>
      <c r="R1" s="123"/>
    </row>
    <row r="2" spans="1:27" s="4" customFormat="1" ht="3" customHeight="1" x14ac:dyDescent="0.25">
      <c r="A2" s="124"/>
      <c r="B2" s="125"/>
      <c r="C2" s="125"/>
      <c r="D2" s="125"/>
      <c r="E2" s="126"/>
      <c r="F2" s="126"/>
      <c r="G2" s="127"/>
      <c r="H2" s="127"/>
      <c r="I2" s="127"/>
      <c r="J2" s="127"/>
      <c r="K2" s="127"/>
      <c r="L2" s="127"/>
      <c r="M2" s="127"/>
      <c r="N2" s="127"/>
      <c r="O2" s="127"/>
      <c r="P2" s="128"/>
      <c r="Q2" s="128"/>
      <c r="R2" s="43"/>
      <c r="S2" s="129"/>
      <c r="T2" s="129"/>
      <c r="U2" s="129"/>
      <c r="V2" s="129"/>
      <c r="W2" s="129"/>
      <c r="X2" s="129"/>
      <c r="Y2" s="129"/>
      <c r="Z2" s="129"/>
      <c r="AA2" s="129"/>
    </row>
    <row r="3" spans="1:27" s="224" customFormat="1" ht="16.350000000000001" customHeight="1" thickBot="1" x14ac:dyDescent="0.3">
      <c r="A3" s="213" t="s">
        <v>111</v>
      </c>
      <c r="B3" s="214"/>
      <c r="C3" s="214"/>
      <c r="D3" s="214"/>
      <c r="E3" s="214"/>
      <c r="F3" s="214"/>
      <c r="G3" s="215"/>
      <c r="H3" s="215"/>
      <c r="I3" s="215"/>
      <c r="J3" s="215"/>
      <c r="K3" s="215"/>
      <c r="L3" s="215"/>
      <c r="M3" s="215"/>
      <c r="N3" s="215"/>
      <c r="O3" s="215"/>
      <c r="P3" s="216"/>
      <c r="Q3" s="216"/>
      <c r="R3" s="217"/>
    </row>
    <row r="4" spans="1:27" s="220" customFormat="1" ht="15.75" customHeight="1" thickBot="1" x14ac:dyDescent="0.3">
      <c r="A4" s="145" t="s">
        <v>77</v>
      </c>
      <c r="B4" s="146" t="s">
        <v>78</v>
      </c>
      <c r="C4" s="146" t="s">
        <v>79</v>
      </c>
      <c r="D4" s="146" t="s">
        <v>80</v>
      </c>
      <c r="E4" s="146" t="s">
        <v>81</v>
      </c>
      <c r="F4" s="147" t="s">
        <v>82</v>
      </c>
      <c r="G4" s="148" t="s">
        <v>83</v>
      </c>
      <c r="H4" s="148" t="s">
        <v>84</v>
      </c>
      <c r="I4" s="148" t="s">
        <v>85</v>
      </c>
      <c r="J4" s="148"/>
      <c r="K4" s="148"/>
      <c r="L4" s="148"/>
      <c r="M4" s="148"/>
      <c r="N4" s="148" t="s">
        <v>86</v>
      </c>
      <c r="O4" s="148" t="s">
        <v>87</v>
      </c>
      <c r="P4" s="149" t="s">
        <v>88</v>
      </c>
      <c r="Q4" s="149" t="s">
        <v>89</v>
      </c>
      <c r="R4" s="150" t="s">
        <v>90</v>
      </c>
    </row>
    <row r="5" spans="1:27" s="4" customFormat="1" ht="16.350000000000001" customHeight="1" x14ac:dyDescent="0.25">
      <c r="A5" s="131" t="s">
        <v>91</v>
      </c>
      <c r="B5" s="132" t="s">
        <v>91</v>
      </c>
      <c r="C5" s="133"/>
      <c r="D5" s="133">
        <v>231</v>
      </c>
      <c r="E5" s="133"/>
      <c r="F5" s="134" t="s">
        <v>92</v>
      </c>
      <c r="G5" s="135" t="s">
        <v>43</v>
      </c>
      <c r="H5" s="135" t="s">
        <v>93</v>
      </c>
      <c r="I5" s="135" t="s">
        <v>112</v>
      </c>
      <c r="J5" s="135"/>
      <c r="K5" s="135"/>
      <c r="L5" s="135"/>
      <c r="M5" s="135"/>
      <c r="N5" s="135" t="s">
        <v>93</v>
      </c>
      <c r="O5" s="135" t="s">
        <v>105</v>
      </c>
      <c r="P5" s="222">
        <v>30000</v>
      </c>
      <c r="Q5" s="222">
        <v>0</v>
      </c>
      <c r="R5" s="231" t="s">
        <v>113</v>
      </c>
    </row>
    <row r="6" spans="1:27" s="4" customFormat="1" ht="16.350000000000001" customHeight="1" thickBot="1" x14ac:dyDescent="0.3">
      <c r="A6" s="136" t="s">
        <v>91</v>
      </c>
      <c r="B6" s="137" t="s">
        <v>91</v>
      </c>
      <c r="C6" s="138"/>
      <c r="D6" s="138">
        <v>231</v>
      </c>
      <c r="E6" s="133"/>
      <c r="F6" s="139" t="s">
        <v>94</v>
      </c>
      <c r="G6" s="135" t="s">
        <v>9</v>
      </c>
      <c r="H6" s="140" t="s">
        <v>93</v>
      </c>
      <c r="I6" s="140" t="s">
        <v>112</v>
      </c>
      <c r="J6" s="140"/>
      <c r="K6" s="140"/>
      <c r="L6" s="140"/>
      <c r="M6" s="140"/>
      <c r="N6" s="140" t="s">
        <v>93</v>
      </c>
      <c r="O6" s="140" t="s">
        <v>105</v>
      </c>
      <c r="P6" s="223">
        <v>0</v>
      </c>
      <c r="Q6" s="222">
        <v>30000</v>
      </c>
      <c r="R6" s="219" t="s">
        <v>106</v>
      </c>
    </row>
    <row r="7" spans="1:27" s="221" customFormat="1" ht="14.1" customHeight="1" thickBot="1" x14ac:dyDescent="0.25">
      <c r="A7" s="246" t="s">
        <v>95</v>
      </c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18">
        <f>SUM(P3:P6)</f>
        <v>30000</v>
      </c>
      <c r="Q7" s="218">
        <f>SUM(Q3:Q6)</f>
        <v>30000</v>
      </c>
      <c r="R7" s="144"/>
    </row>
    <row r="8" spans="1:27" x14ac:dyDescent="0.25">
      <c r="S8" s="23"/>
      <c r="T8" s="23"/>
      <c r="U8" s="23"/>
      <c r="V8" s="23"/>
      <c r="W8" s="23"/>
      <c r="X8" s="23"/>
      <c r="Y8" s="23"/>
      <c r="Z8" s="23"/>
      <c r="AA8" s="23"/>
    </row>
    <row r="9" spans="1:27" x14ac:dyDescent="0.25">
      <c r="A9" s="141" t="s">
        <v>96</v>
      </c>
      <c r="B9" s="141"/>
      <c r="C9" s="141"/>
      <c r="D9" s="141"/>
      <c r="E9" s="142"/>
      <c r="F9" s="143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3"/>
      <c r="T9" s="23"/>
      <c r="U9" s="23"/>
      <c r="V9" s="23"/>
      <c r="W9" s="23"/>
      <c r="X9" s="23"/>
      <c r="Y9" s="23"/>
      <c r="Z9" s="23"/>
      <c r="AA9" s="23"/>
    </row>
    <row r="10" spans="1:27" ht="15.75" customHeight="1" x14ac:dyDescent="0.25"/>
    <row r="11" spans="1:27" s="4" customFormat="1" ht="16.350000000000001" customHeight="1" x14ac:dyDescent="0.25">
      <c r="A11" s="129"/>
      <c r="B11" s="129"/>
      <c r="C11" s="129"/>
      <c r="D11" s="129"/>
      <c r="E11" s="130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</row>
    <row r="12" spans="1:27" s="4" customFormat="1" ht="16.350000000000001" customHeight="1" x14ac:dyDescent="0.25">
      <c r="A12" s="129"/>
      <c r="B12" s="129"/>
      <c r="C12" s="129"/>
      <c r="D12" s="129"/>
      <c r="E12" s="130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1:27" s="4" customFormat="1" ht="16.350000000000001" customHeight="1" x14ac:dyDescent="0.25">
      <c r="A13" s="129"/>
      <c r="B13" s="129"/>
      <c r="C13" s="129"/>
      <c r="D13" s="129"/>
      <c r="E13" s="130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27" s="4" customFormat="1" ht="16.350000000000001" customHeight="1" x14ac:dyDescent="0.25">
      <c r="A14" s="129"/>
      <c r="B14" s="129"/>
      <c r="C14" s="129"/>
      <c r="D14" s="129"/>
      <c r="E14" s="130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27" s="4" customFormat="1" ht="16.350000000000001" customHeight="1" x14ac:dyDescent="0.25">
      <c r="A15" s="129"/>
      <c r="B15" s="129"/>
      <c r="C15" s="129"/>
      <c r="D15" s="129"/>
      <c r="E15" s="130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</row>
    <row r="16" spans="1:27" s="4" customFormat="1" ht="16.350000000000001" customHeight="1" x14ac:dyDescent="0.25">
      <c r="A16" s="129"/>
      <c r="B16" s="129"/>
      <c r="C16" s="129"/>
      <c r="D16" s="129"/>
      <c r="E16" s="130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18" s="4" customFormat="1" ht="16.350000000000001" customHeight="1" x14ac:dyDescent="0.25">
      <c r="A17" s="129"/>
      <c r="B17" s="129"/>
      <c r="C17" s="129"/>
      <c r="D17" s="129"/>
      <c r="E17" s="130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s="4" customFormat="1" ht="16.350000000000001" customHeight="1" x14ac:dyDescent="0.25">
      <c r="A18" s="129"/>
      <c r="B18" s="129"/>
      <c r="C18" s="129"/>
      <c r="D18" s="129"/>
      <c r="E18" s="130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1:18" s="4" customFormat="1" ht="16.350000000000001" customHeight="1" x14ac:dyDescent="0.25">
      <c r="A19" s="129"/>
      <c r="B19" s="129"/>
      <c r="C19" s="129"/>
      <c r="D19" s="129"/>
      <c r="E19" s="130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18" s="4" customFormat="1" ht="16.350000000000001" customHeight="1" x14ac:dyDescent="0.25">
      <c r="A20" s="129"/>
      <c r="B20" s="129"/>
      <c r="C20" s="129"/>
      <c r="D20" s="129"/>
      <c r="E20" s="130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8" s="4" customFormat="1" ht="16.350000000000001" customHeight="1" x14ac:dyDescent="0.25">
      <c r="A21" s="129"/>
      <c r="B21" s="129"/>
      <c r="C21" s="129"/>
      <c r="D21" s="129"/>
      <c r="E21" s="130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 s="4" customFormat="1" ht="16.350000000000001" customHeight="1" x14ac:dyDescent="0.25">
      <c r="A22" s="129"/>
      <c r="B22" s="129"/>
      <c r="C22" s="129"/>
      <c r="D22" s="129"/>
      <c r="E22" s="130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8" s="4" customFormat="1" ht="16.350000000000001" customHeight="1" x14ac:dyDescent="0.25">
      <c r="A23" s="129"/>
      <c r="B23" s="129"/>
      <c r="C23" s="129"/>
      <c r="D23" s="129"/>
      <c r="E23" s="130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8" s="4" customFormat="1" ht="16.350000000000001" customHeight="1" x14ac:dyDescent="0.25">
      <c r="A24" s="129"/>
      <c r="B24" s="129"/>
      <c r="C24" s="129"/>
      <c r="D24" s="129"/>
      <c r="E24" s="130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8" s="4" customFormat="1" ht="16.350000000000001" customHeight="1" x14ac:dyDescent="0.25">
      <c r="A25" s="129"/>
      <c r="B25" s="129"/>
      <c r="C25" s="129"/>
      <c r="D25" s="129"/>
      <c r="E25" s="130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8" s="4" customFormat="1" ht="16.350000000000001" customHeight="1" x14ac:dyDescent="0.25">
      <c r="A26" s="129"/>
      <c r="B26" s="129"/>
      <c r="C26" s="129"/>
      <c r="D26" s="129"/>
      <c r="E26" s="130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8" s="4" customFormat="1" ht="16.350000000000001" customHeight="1" x14ac:dyDescent="0.25">
      <c r="A27" s="129"/>
      <c r="B27" s="129"/>
      <c r="C27" s="129"/>
      <c r="D27" s="129"/>
      <c r="E27" s="130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8" s="4" customFormat="1" ht="16.350000000000001" customHeight="1" x14ac:dyDescent="0.25">
      <c r="A28" s="129"/>
      <c r="B28" s="129"/>
      <c r="C28" s="129"/>
      <c r="D28" s="129"/>
      <c r="E28" s="130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8" s="4" customFormat="1" ht="16.350000000000001" customHeight="1" x14ac:dyDescent="0.25">
      <c r="A29" s="129"/>
      <c r="B29" s="129"/>
      <c r="C29" s="129"/>
      <c r="D29" s="129"/>
      <c r="E29" s="130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8" s="4" customFormat="1" ht="16.350000000000001" customHeight="1" x14ac:dyDescent="0.25">
      <c r="A30" s="129"/>
      <c r="B30" s="129"/>
      <c r="C30" s="129"/>
      <c r="D30" s="129"/>
      <c r="E30" s="130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8" s="4" customFormat="1" ht="15.75" customHeight="1" x14ac:dyDescent="0.25">
      <c r="A31" s="129"/>
      <c r="B31" s="129"/>
      <c r="C31" s="129"/>
      <c r="D31" s="129"/>
      <c r="E31" s="130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8" s="4" customFormat="1" ht="15.75" customHeight="1" x14ac:dyDescent="0.25">
      <c r="A32" s="129"/>
      <c r="B32" s="129"/>
      <c r="C32" s="129"/>
      <c r="D32" s="129"/>
      <c r="E32" s="130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8" s="4" customFormat="1" ht="15.75" customHeight="1" x14ac:dyDescent="0.25">
      <c r="A33" s="129"/>
      <c r="B33" s="129"/>
      <c r="C33" s="129"/>
      <c r="D33" s="129"/>
      <c r="E33" s="130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8" s="4" customFormat="1" ht="15.75" customHeight="1" x14ac:dyDescent="0.25">
      <c r="A34" s="129"/>
      <c r="B34" s="129"/>
      <c r="C34" s="129"/>
      <c r="D34" s="129"/>
      <c r="E34" s="130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8" s="4" customFormat="1" ht="15.75" customHeight="1" x14ac:dyDescent="0.25">
      <c r="A35" s="129"/>
      <c r="B35" s="129"/>
      <c r="C35" s="129"/>
      <c r="D35" s="129"/>
      <c r="E35" s="130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8" s="4" customFormat="1" ht="15.75" customHeight="1" x14ac:dyDescent="0.25">
      <c r="A36" s="129"/>
      <c r="B36" s="129"/>
      <c r="C36" s="129"/>
      <c r="D36" s="129"/>
      <c r="E36" s="130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8" s="4" customFormat="1" ht="15.75" customHeight="1" x14ac:dyDescent="0.25">
      <c r="A37" s="129"/>
      <c r="B37" s="129"/>
      <c r="C37" s="129"/>
      <c r="D37" s="129"/>
      <c r="E37" s="130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8" s="4" customFormat="1" ht="15.75" customHeight="1" x14ac:dyDescent="0.25">
      <c r="A38" s="129"/>
      <c r="B38" s="129"/>
      <c r="C38" s="129"/>
      <c r="D38" s="129"/>
      <c r="E38" s="130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8" s="4" customFormat="1" ht="15.75" customHeight="1" x14ac:dyDescent="0.25">
      <c r="A39" s="129"/>
      <c r="B39" s="129"/>
      <c r="C39" s="129"/>
      <c r="D39" s="129"/>
      <c r="E39" s="130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8" s="4" customFormat="1" ht="15.75" customHeight="1" x14ac:dyDescent="0.25">
      <c r="A40" s="129"/>
      <c r="B40" s="129"/>
      <c r="C40" s="129"/>
      <c r="D40" s="129"/>
      <c r="E40" s="130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8" s="4" customFormat="1" ht="15.75" customHeight="1" x14ac:dyDescent="0.25">
      <c r="A41" s="129"/>
      <c r="B41" s="129"/>
      <c r="C41" s="129"/>
      <c r="D41" s="129"/>
      <c r="E41" s="130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1:18" s="4" customFormat="1" ht="15.75" customHeight="1" x14ac:dyDescent="0.25">
      <c r="A42" s="129"/>
      <c r="B42" s="129"/>
      <c r="C42" s="129"/>
      <c r="D42" s="129"/>
      <c r="E42" s="130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8" s="4" customFormat="1" ht="15.75" customHeight="1" x14ac:dyDescent="0.25">
      <c r="A43" s="129"/>
      <c r="B43" s="129"/>
      <c r="C43" s="129"/>
      <c r="D43" s="129"/>
      <c r="E43" s="130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1:18" s="4" customFormat="1" ht="15.75" customHeight="1" x14ac:dyDescent="0.25">
      <c r="A44" s="129"/>
      <c r="B44" s="129"/>
      <c r="C44" s="129"/>
      <c r="D44" s="129"/>
      <c r="E44" s="130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1:18" s="4" customFormat="1" ht="15.75" customHeight="1" x14ac:dyDescent="0.25">
      <c r="A45" s="129"/>
      <c r="B45" s="129"/>
      <c r="C45" s="129"/>
      <c r="D45" s="129"/>
      <c r="E45" s="130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</row>
    <row r="46" spans="1:18" s="4" customFormat="1" ht="15.75" customHeight="1" x14ac:dyDescent="0.25">
      <c r="A46" s="129"/>
      <c r="B46" s="129"/>
      <c r="C46" s="129"/>
      <c r="D46" s="129"/>
      <c r="E46" s="130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8" s="4" customFormat="1" ht="15.75" customHeight="1" x14ac:dyDescent="0.25">
      <c r="A47" s="129"/>
      <c r="B47" s="129"/>
      <c r="C47" s="129"/>
      <c r="D47" s="129"/>
      <c r="E47" s="130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8" s="4" customFormat="1" ht="15.75" customHeight="1" x14ac:dyDescent="0.25">
      <c r="A48" s="129"/>
      <c r="B48" s="129"/>
      <c r="C48" s="129"/>
      <c r="D48" s="129"/>
      <c r="E48" s="130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8" s="4" customFormat="1" ht="15.75" customHeight="1" x14ac:dyDescent="0.25">
      <c r="A49" s="129"/>
      <c r="B49" s="129"/>
      <c r="C49" s="129"/>
      <c r="D49" s="129"/>
      <c r="E49" s="130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8" s="4" customFormat="1" ht="15.75" customHeight="1" x14ac:dyDescent="0.25">
      <c r="A50" s="129"/>
      <c r="B50" s="129"/>
      <c r="C50" s="129"/>
      <c r="D50" s="129"/>
      <c r="E50" s="130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8" s="4" customFormat="1" ht="15.75" customHeight="1" x14ac:dyDescent="0.25">
      <c r="A51" s="129"/>
      <c r="B51" s="129"/>
      <c r="C51" s="129"/>
      <c r="D51" s="129"/>
      <c r="E51" s="130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</row>
    <row r="52" spans="1:18" s="4" customFormat="1" ht="15.75" customHeight="1" x14ac:dyDescent="0.25">
      <c r="A52" s="129"/>
      <c r="B52" s="129"/>
      <c r="C52" s="129"/>
      <c r="D52" s="129"/>
      <c r="E52" s="130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</row>
    <row r="53" spans="1:18" ht="15.75" customHeight="1" x14ac:dyDescent="0.25"/>
    <row r="54" spans="1:18" s="2" customFormat="1" ht="15.75" customHeight="1" x14ac:dyDescent="0.25">
      <c r="A54" s="129"/>
      <c r="B54" s="129"/>
      <c r="C54" s="129"/>
      <c r="D54" s="129"/>
      <c r="E54" s="130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</row>
    <row r="57" spans="1:18" s="3" customFormat="1" x14ac:dyDescent="0.25">
      <c r="A57" s="129"/>
      <c r="B57" s="129"/>
      <c r="C57" s="129"/>
      <c r="D57" s="129"/>
      <c r="E57" s="130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</row>
  </sheetData>
  <mergeCells count="1">
    <mergeCell ref="A7:O7"/>
  </mergeCells>
  <pageMargins left="0" right="0" top="1.1811023622047245" bottom="0.98425196850393704" header="0.39370078740157483" footer="0.59055118110236227"/>
  <pageSetup paperSize="9" fitToWidth="0" fitToHeight="0" orientation="landscape" r:id="rId1"/>
  <headerFooter>
    <oddHeader>&amp;L&amp;"-,Tučné"&amp;14MĚSTO Štíty&amp;"-,Obyčejné"
&amp;"-,Tučné"&amp;8IČO: 00303453
DIČ: CZ00303453&amp;C&amp;"-,Tučné"&amp;14&amp;A/2026
&amp;RRok  2026</oddHeader>
    <oddFooter>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0"/>
  <sheetViews>
    <sheetView workbookViewId="0">
      <selection activeCell="A18" sqref="A18:G18"/>
    </sheetView>
  </sheetViews>
  <sheetFormatPr defaultRowHeight="15" x14ac:dyDescent="0.25"/>
  <cols>
    <col min="1" max="2" width="6.7109375" style="28" customWidth="1"/>
    <col min="3" max="4" width="30.7109375" style="28" customWidth="1"/>
    <col min="5" max="6" width="13.28515625" style="29" customWidth="1"/>
    <col min="7" max="7" width="14.7109375" style="30" customWidth="1"/>
    <col min="8" max="10" width="16.7109375" style="4" customWidth="1"/>
    <col min="11" max="11" width="7.7109375" style="23" customWidth="1"/>
    <col min="12" max="13" width="15.140625" style="23" bestFit="1" customWidth="1"/>
    <col min="14" max="14" width="50.7109375" style="23" customWidth="1"/>
  </cols>
  <sheetData>
    <row r="1" spans="1:14" s="24" customFormat="1" ht="19.899999999999999" customHeight="1" x14ac:dyDescent="0.25">
      <c r="A1" s="84" t="s">
        <v>0</v>
      </c>
      <c r="B1" s="85"/>
      <c r="C1" s="86"/>
      <c r="D1" s="87"/>
      <c r="E1" s="88"/>
      <c r="F1" s="89"/>
      <c r="G1" s="43"/>
      <c r="H1" s="151" t="s">
        <v>97</v>
      </c>
      <c r="I1" s="43"/>
      <c r="J1" s="43"/>
    </row>
    <row r="2" spans="1:14" s="24" customFormat="1" ht="7.9" customHeight="1" thickBot="1" x14ac:dyDescent="0.3">
      <c r="A2" s="84"/>
      <c r="B2" s="85"/>
      <c r="C2" s="86"/>
      <c r="D2" s="87"/>
      <c r="E2" s="88"/>
      <c r="F2" s="89"/>
      <c r="G2" s="43"/>
      <c r="H2" s="152" t="s">
        <v>98</v>
      </c>
      <c r="I2" s="43"/>
      <c r="J2" s="43"/>
    </row>
    <row r="3" spans="1:14" s="1" customFormat="1" ht="24" customHeight="1" thickBot="1" x14ac:dyDescent="0.3">
      <c r="A3" s="249" t="s">
        <v>3</v>
      </c>
      <c r="B3" s="250"/>
      <c r="C3" s="250"/>
      <c r="D3" s="250"/>
      <c r="E3" s="74" t="s">
        <v>52</v>
      </c>
      <c r="F3" s="75" t="s">
        <v>53</v>
      </c>
      <c r="G3" s="76" t="s">
        <v>54</v>
      </c>
      <c r="H3" s="153" t="s">
        <v>114</v>
      </c>
      <c r="I3" s="154" t="s">
        <v>99</v>
      </c>
      <c r="J3" s="155" t="s">
        <v>100</v>
      </c>
    </row>
    <row r="4" spans="1:14" s="23" customFormat="1" ht="16.5" customHeight="1" thickBot="1" x14ac:dyDescent="0.3">
      <c r="A4" s="251" t="s">
        <v>4</v>
      </c>
      <c r="B4" s="252"/>
      <c r="C4" s="252"/>
      <c r="D4" s="252"/>
      <c r="E4" s="156">
        <v>94000000</v>
      </c>
      <c r="F4" s="157">
        <v>93656536.519999996</v>
      </c>
      <c r="G4" s="158">
        <v>93000000</v>
      </c>
      <c r="H4" s="159">
        <v>30000</v>
      </c>
      <c r="I4" s="160">
        <f>SUM(0+198000+119000+100000+3007610+30000)</f>
        <v>3454610</v>
      </c>
      <c r="J4" s="161">
        <f>SUM(G4+I4)</f>
        <v>96454610</v>
      </c>
    </row>
    <row r="5" spans="1:14" ht="15.75" thickBot="1" x14ac:dyDescent="0.3">
      <c r="K5"/>
      <c r="L5"/>
      <c r="M5"/>
      <c r="N5"/>
    </row>
    <row r="6" spans="1:14" s="24" customFormat="1" ht="19.899999999999999" customHeight="1" x14ac:dyDescent="0.25">
      <c r="A6" s="84" t="s">
        <v>5</v>
      </c>
      <c r="B6" s="85"/>
      <c r="C6" s="86"/>
      <c r="D6" s="87"/>
      <c r="E6" s="88"/>
      <c r="F6" s="89"/>
      <c r="G6" s="43"/>
      <c r="H6" s="151" t="s">
        <v>97</v>
      </c>
      <c r="I6" s="43"/>
      <c r="J6" s="43"/>
    </row>
    <row r="7" spans="1:14" s="24" customFormat="1" ht="7.9" customHeight="1" thickBot="1" x14ac:dyDescent="0.3">
      <c r="A7" s="84"/>
      <c r="B7" s="85"/>
      <c r="C7" s="86"/>
      <c r="D7" s="87"/>
      <c r="E7" s="88"/>
      <c r="F7" s="89"/>
      <c r="G7" s="43"/>
      <c r="H7" s="152" t="s">
        <v>98</v>
      </c>
      <c r="I7" s="43"/>
      <c r="J7" s="43"/>
    </row>
    <row r="8" spans="1:14" s="1" customFormat="1" ht="25.15" customHeight="1" thickBot="1" x14ac:dyDescent="0.3">
      <c r="A8" s="100" t="s">
        <v>32</v>
      </c>
      <c r="B8" s="253" t="s">
        <v>3</v>
      </c>
      <c r="C8" s="254"/>
      <c r="D8" s="162"/>
      <c r="E8" s="163" t="s">
        <v>52</v>
      </c>
      <c r="F8" s="164" t="s">
        <v>53</v>
      </c>
      <c r="G8" s="165" t="s">
        <v>54</v>
      </c>
      <c r="H8" s="166" t="s">
        <v>114</v>
      </c>
      <c r="I8" s="167" t="s">
        <v>99</v>
      </c>
      <c r="J8" s="168" t="s">
        <v>100</v>
      </c>
    </row>
    <row r="9" spans="1:14" ht="14.45" customHeight="1" x14ac:dyDescent="0.25">
      <c r="A9" s="169" t="s">
        <v>44</v>
      </c>
      <c r="B9" s="170" t="s">
        <v>62</v>
      </c>
      <c r="C9" s="171"/>
      <c r="D9" s="229"/>
      <c r="E9" s="172">
        <v>50000</v>
      </c>
      <c r="F9" s="173">
        <v>50000</v>
      </c>
      <c r="G9" s="174">
        <v>0</v>
      </c>
      <c r="H9" s="175">
        <v>0</v>
      </c>
      <c r="I9" s="176">
        <f>SUM(0+0+0+0+0+0)</f>
        <v>0</v>
      </c>
      <c r="J9" s="177">
        <f>SUM(G9+I9)</f>
        <v>0</v>
      </c>
      <c r="K9"/>
      <c r="L9"/>
      <c r="M9"/>
      <c r="N9"/>
    </row>
    <row r="10" spans="1:14" ht="14.45" customHeight="1" x14ac:dyDescent="0.25">
      <c r="A10" s="65" t="s">
        <v>33</v>
      </c>
      <c r="B10" s="255" t="s">
        <v>7</v>
      </c>
      <c r="C10" s="256"/>
      <c r="D10" s="66"/>
      <c r="E10" s="178">
        <v>4800000</v>
      </c>
      <c r="F10" s="69">
        <v>4777062.4000000004</v>
      </c>
      <c r="G10" s="79">
        <v>5000000</v>
      </c>
      <c r="H10" s="179">
        <v>0</v>
      </c>
      <c r="I10" s="180">
        <f>SUM(0+0+0+0+0+0)</f>
        <v>0</v>
      </c>
      <c r="J10" s="181">
        <f t="shared" ref="J10:J14" si="0">SUM(G10+I10)</f>
        <v>5000000</v>
      </c>
      <c r="K10"/>
      <c r="L10"/>
      <c r="M10"/>
      <c r="N10"/>
    </row>
    <row r="11" spans="1:14" ht="14.45" customHeight="1" x14ac:dyDescent="0.25">
      <c r="A11" s="26" t="s">
        <v>36</v>
      </c>
      <c r="B11" s="182" t="s">
        <v>37</v>
      </c>
      <c r="C11" s="183"/>
      <c r="D11" s="230"/>
      <c r="E11" s="184">
        <v>5300000</v>
      </c>
      <c r="F11" s="70">
        <v>5263126.76</v>
      </c>
      <c r="G11" s="80">
        <v>7000000</v>
      </c>
      <c r="H11" s="179">
        <v>0</v>
      </c>
      <c r="I11" s="180">
        <f>SUM(0+0+30000+0+0+0)</f>
        <v>30000</v>
      </c>
      <c r="J11" s="181">
        <f t="shared" si="0"/>
        <v>7030000</v>
      </c>
      <c r="K11"/>
      <c r="L11"/>
      <c r="M11"/>
      <c r="N11"/>
    </row>
    <row r="12" spans="1:14" ht="14.45" customHeight="1" x14ac:dyDescent="0.25">
      <c r="A12" s="26" t="s">
        <v>34</v>
      </c>
      <c r="B12" s="257" t="s">
        <v>35</v>
      </c>
      <c r="C12" s="258"/>
      <c r="D12" s="230"/>
      <c r="E12" s="184">
        <v>49700000</v>
      </c>
      <c r="F12" s="70">
        <v>49423676.380000003</v>
      </c>
      <c r="G12" s="80">
        <v>54000000</v>
      </c>
      <c r="H12" s="179">
        <v>30000</v>
      </c>
      <c r="I12" s="180">
        <f>SUM(3000000+0+89000+0+40100+30000)</f>
        <v>3159100</v>
      </c>
      <c r="J12" s="181">
        <f t="shared" si="0"/>
        <v>57159100</v>
      </c>
      <c r="K12"/>
      <c r="L12"/>
      <c r="M12"/>
      <c r="N12"/>
    </row>
    <row r="13" spans="1:14" ht="14.45" customHeight="1" x14ac:dyDescent="0.25">
      <c r="A13" s="26" t="s">
        <v>9</v>
      </c>
      <c r="B13" s="182" t="s">
        <v>101</v>
      </c>
      <c r="C13" s="185"/>
      <c r="D13" s="67"/>
      <c r="E13" s="184">
        <v>5600000</v>
      </c>
      <c r="F13" s="70">
        <v>5566745.0499999998</v>
      </c>
      <c r="G13" s="80">
        <v>10000000</v>
      </c>
      <c r="H13" s="227">
        <v>0</v>
      </c>
      <c r="I13" s="180">
        <f>SUM(7000000+198000+0+100000+0+0)</f>
        <v>7298000</v>
      </c>
      <c r="J13" s="181">
        <f t="shared" si="0"/>
        <v>17298000</v>
      </c>
      <c r="K13"/>
      <c r="L13"/>
      <c r="M13"/>
      <c r="N13"/>
    </row>
    <row r="14" spans="1:14" ht="14.45" customHeight="1" thickBot="1" x14ac:dyDescent="0.3">
      <c r="A14" s="27" t="s">
        <v>39</v>
      </c>
      <c r="B14" s="186" t="s">
        <v>8</v>
      </c>
      <c r="C14" s="187"/>
      <c r="D14" s="68"/>
      <c r="E14" s="188">
        <v>30000000</v>
      </c>
      <c r="F14" s="71">
        <v>29656892.48</v>
      </c>
      <c r="G14" s="81">
        <v>24000000</v>
      </c>
      <c r="H14" s="189">
        <v>0</v>
      </c>
      <c r="I14" s="190">
        <f>SUM(0+0+0+0+2967510+0)</f>
        <v>2967510</v>
      </c>
      <c r="J14" s="191">
        <f t="shared" si="0"/>
        <v>26967510</v>
      </c>
      <c r="K14"/>
      <c r="L14"/>
      <c r="M14"/>
      <c r="N14"/>
    </row>
    <row r="15" spans="1:14" ht="16.5" customHeight="1" thickBot="1" x14ac:dyDescent="0.3">
      <c r="A15" s="251" t="s">
        <v>6</v>
      </c>
      <c r="B15" s="259"/>
      <c r="C15" s="259"/>
      <c r="D15" s="259"/>
      <c r="E15" s="82">
        <f>SUM(E9:E14)</f>
        <v>95450000</v>
      </c>
      <c r="F15" s="72">
        <f>SUM(F9:F14)</f>
        <v>94737503.070000008</v>
      </c>
      <c r="G15" s="83">
        <f>SUM(G9:G14)</f>
        <v>100000000</v>
      </c>
      <c r="H15" s="192">
        <f>SUM(H9:H14)</f>
        <v>30000</v>
      </c>
      <c r="I15" s="161">
        <f>SUM(I9:I14)</f>
        <v>13454610</v>
      </c>
      <c r="J15" s="193">
        <f t="shared" ref="J15" si="1">SUM(J9:J14)</f>
        <v>113454610</v>
      </c>
      <c r="K15"/>
      <c r="L15"/>
      <c r="M15"/>
      <c r="N15"/>
    </row>
    <row r="16" spans="1:14" ht="15.95" customHeight="1" x14ac:dyDescent="0.25">
      <c r="A16" s="260" t="s">
        <v>40</v>
      </c>
      <c r="B16" s="260"/>
      <c r="C16" s="260"/>
      <c r="D16" s="260"/>
      <c r="E16" s="211">
        <v>83350000</v>
      </c>
      <c r="F16" s="44">
        <v>82702139.030000001</v>
      </c>
      <c r="G16" s="48">
        <v>80000000</v>
      </c>
      <c r="H16" s="48">
        <v>30000</v>
      </c>
      <c r="I16" s="48">
        <f>SUM(0+198000+119000+100000+3007610+30000)</f>
        <v>3454610</v>
      </c>
      <c r="J16" s="48">
        <f>SUM(G16+I16)</f>
        <v>83454610</v>
      </c>
      <c r="K16"/>
      <c r="L16"/>
      <c r="M16"/>
      <c r="N16"/>
    </row>
    <row r="17" spans="1:14" ht="15.95" customHeight="1" thickBot="1" x14ac:dyDescent="0.3">
      <c r="A17" s="261" t="s">
        <v>41</v>
      </c>
      <c r="B17" s="261"/>
      <c r="C17" s="261"/>
      <c r="D17" s="261"/>
      <c r="E17" s="44">
        <v>12100000</v>
      </c>
      <c r="F17" s="44">
        <v>12035364.039999999</v>
      </c>
      <c r="G17" s="48">
        <v>20000000</v>
      </c>
      <c r="H17" s="48">
        <v>0</v>
      </c>
      <c r="I17" s="48">
        <f>SUM(10000000+0)</f>
        <v>10000000</v>
      </c>
      <c r="J17" s="48">
        <f>SUM(G17+I17)</f>
        <v>30000000</v>
      </c>
      <c r="K17"/>
      <c r="L17"/>
      <c r="M17"/>
      <c r="N17"/>
    </row>
    <row r="18" spans="1:14" x14ac:dyDescent="0.25">
      <c r="A18" s="262" t="s">
        <v>70</v>
      </c>
      <c r="B18" s="262"/>
      <c r="C18" s="262"/>
      <c r="D18" s="262"/>
      <c r="E18" s="262"/>
      <c r="F18" s="262"/>
      <c r="G18" s="262"/>
      <c r="H18" s="226"/>
      <c r="I18" s="225"/>
      <c r="J18" s="212"/>
      <c r="K18"/>
      <c r="L18"/>
      <c r="M18"/>
      <c r="N18"/>
    </row>
    <row r="19" spans="1:14" ht="15" customHeight="1" thickBot="1" x14ac:dyDescent="0.3">
      <c r="A19" s="263"/>
      <c r="B19" s="263"/>
      <c r="C19" s="263"/>
      <c r="D19" s="90"/>
      <c r="E19" s="90"/>
      <c r="F19" s="58"/>
      <c r="G19" s="54"/>
      <c r="H19" s="51"/>
      <c r="I19" s="51"/>
      <c r="J19" s="51"/>
      <c r="K19" s="52"/>
      <c r="L19" s="52"/>
      <c r="N19"/>
    </row>
    <row r="20" spans="1:14" ht="19.5" x14ac:dyDescent="0.25">
      <c r="A20" s="91" t="s">
        <v>71</v>
      </c>
      <c r="B20" s="91"/>
      <c r="H20" s="151" t="s">
        <v>97</v>
      </c>
      <c r="I20" s="43"/>
      <c r="J20" s="43"/>
      <c r="K20"/>
      <c r="L20"/>
      <c r="M20"/>
      <c r="N20"/>
    </row>
    <row r="21" spans="1:14" s="95" customFormat="1" ht="7.9" customHeight="1" thickBot="1" x14ac:dyDescent="0.25">
      <c r="A21" s="194" t="s">
        <v>68</v>
      </c>
      <c r="B21" s="92"/>
      <c r="C21" s="92"/>
      <c r="D21" s="92"/>
      <c r="E21" s="93"/>
      <c r="F21" s="93"/>
      <c r="G21" s="94"/>
      <c r="H21" s="152" t="s">
        <v>98</v>
      </c>
      <c r="I21" s="43"/>
      <c r="J21" s="43"/>
    </row>
    <row r="22" spans="1:14" s="95" customFormat="1" ht="25.15" customHeight="1" thickBot="1" x14ac:dyDescent="0.25">
      <c r="A22" s="100" t="s">
        <v>1</v>
      </c>
      <c r="B22" s="101" t="s">
        <v>2</v>
      </c>
      <c r="C22" s="228" t="s">
        <v>3</v>
      </c>
      <c r="D22" s="253" t="s">
        <v>66</v>
      </c>
      <c r="E22" s="254"/>
      <c r="F22" s="264"/>
      <c r="G22" s="102" t="s">
        <v>54</v>
      </c>
      <c r="H22" s="167" t="s">
        <v>114</v>
      </c>
      <c r="I22" s="167" t="s">
        <v>99</v>
      </c>
      <c r="J22" s="167" t="s">
        <v>100</v>
      </c>
    </row>
    <row r="23" spans="1:14" ht="16.899999999999999" customHeight="1" thickBot="1" x14ac:dyDescent="0.3">
      <c r="A23" s="96">
        <v>3119</v>
      </c>
      <c r="B23" s="97">
        <v>5331</v>
      </c>
      <c r="C23" s="98" t="s">
        <v>69</v>
      </c>
      <c r="D23" s="247" t="s">
        <v>67</v>
      </c>
      <c r="E23" s="248"/>
      <c r="F23" s="248"/>
      <c r="G23" s="99">
        <v>10000000</v>
      </c>
      <c r="H23" s="195">
        <v>0</v>
      </c>
      <c r="I23" s="195">
        <f>SUM(0+0+0)</f>
        <v>0</v>
      </c>
      <c r="J23" s="195">
        <f>SUM(G23+I23)</f>
        <v>10000000</v>
      </c>
      <c r="K23"/>
      <c r="L23"/>
      <c r="M23"/>
      <c r="N23"/>
    </row>
    <row r="24" spans="1:14" ht="15.75" thickBot="1" x14ac:dyDescent="0.3">
      <c r="K24"/>
      <c r="L24"/>
      <c r="M24"/>
      <c r="N24"/>
    </row>
    <row r="25" spans="1:14" s="24" customFormat="1" ht="19.899999999999999" customHeight="1" x14ac:dyDescent="0.25">
      <c r="A25" s="84" t="s">
        <v>45</v>
      </c>
      <c r="B25" s="85"/>
      <c r="C25" s="86"/>
      <c r="D25" s="87"/>
      <c r="E25" s="88"/>
      <c r="F25" s="89"/>
      <c r="G25" s="43"/>
      <c r="H25" s="151" t="s">
        <v>97</v>
      </c>
      <c r="I25" s="43"/>
      <c r="J25" s="43"/>
    </row>
    <row r="26" spans="1:14" s="24" customFormat="1" ht="7.9" customHeight="1" thickBot="1" x14ac:dyDescent="0.3">
      <c r="A26" s="84"/>
      <c r="B26" s="85"/>
      <c r="C26" s="86"/>
      <c r="D26" s="87"/>
      <c r="E26" s="88"/>
      <c r="F26" s="89"/>
      <c r="G26" s="43"/>
      <c r="H26" s="152" t="s">
        <v>98</v>
      </c>
      <c r="I26" s="43"/>
      <c r="J26" s="43"/>
    </row>
    <row r="27" spans="1:14" s="23" customFormat="1" ht="24" customHeight="1" thickBot="1" x14ac:dyDescent="0.3">
      <c r="A27" s="77" t="s">
        <v>1</v>
      </c>
      <c r="B27" s="78" t="s">
        <v>2</v>
      </c>
      <c r="C27" s="265" t="s">
        <v>3</v>
      </c>
      <c r="D27" s="266"/>
      <c r="E27" s="74" t="s">
        <v>52</v>
      </c>
      <c r="F27" s="75" t="s">
        <v>53</v>
      </c>
      <c r="G27" s="76" t="s">
        <v>54</v>
      </c>
      <c r="H27" s="167" t="s">
        <v>114</v>
      </c>
      <c r="I27" s="167" t="s">
        <v>99</v>
      </c>
      <c r="J27" s="167" t="s">
        <v>100</v>
      </c>
      <c r="K27" s="52"/>
      <c r="L27" s="52"/>
    </row>
    <row r="28" spans="1:14" ht="15" customHeight="1" x14ac:dyDescent="0.25">
      <c r="A28" s="267" t="s">
        <v>46</v>
      </c>
      <c r="B28" s="268"/>
      <c r="C28" s="268"/>
      <c r="D28" s="269"/>
      <c r="E28" s="270" t="s">
        <v>60</v>
      </c>
      <c r="F28" s="271"/>
      <c r="G28" s="271"/>
      <c r="H28" s="271"/>
      <c r="I28" s="271"/>
      <c r="J28" s="272"/>
      <c r="K28" s="52"/>
      <c r="L28" s="52"/>
      <c r="N28"/>
    </row>
    <row r="29" spans="1:14" ht="25.15" customHeight="1" thickBot="1" x14ac:dyDescent="0.3">
      <c r="A29" s="55">
        <v>0</v>
      </c>
      <c r="B29" s="73">
        <v>8115</v>
      </c>
      <c r="C29" s="273" t="s">
        <v>102</v>
      </c>
      <c r="D29" s="274"/>
      <c r="E29" s="60">
        <v>3045210.76</v>
      </c>
      <c r="F29" s="49">
        <v>2576453.04</v>
      </c>
      <c r="G29" s="47">
        <v>8494940.6300000008</v>
      </c>
      <c r="H29" s="196">
        <v>0</v>
      </c>
      <c r="I29" s="197">
        <f>SUM(0+0+0)</f>
        <v>0</v>
      </c>
      <c r="J29" s="198">
        <f>SUM(G29+I29)</f>
        <v>8494940.6300000008</v>
      </c>
      <c r="K29" s="52"/>
      <c r="L29" s="52"/>
      <c r="N29"/>
    </row>
    <row r="30" spans="1:14" s="53" customFormat="1" ht="14.45" customHeight="1" x14ac:dyDescent="0.25">
      <c r="A30" s="267" t="s">
        <v>47</v>
      </c>
      <c r="B30" s="268"/>
      <c r="C30" s="268"/>
      <c r="D30" s="269"/>
      <c r="E30" s="275" t="s">
        <v>65</v>
      </c>
      <c r="F30" s="276"/>
      <c r="G30" s="276"/>
      <c r="H30" s="276"/>
      <c r="I30" s="276"/>
      <c r="J30" s="277"/>
      <c r="K30" s="52"/>
      <c r="L30" s="52"/>
      <c r="M30" s="23"/>
    </row>
    <row r="31" spans="1:14" s="53" customFormat="1" ht="15" customHeight="1" x14ac:dyDescent="0.25">
      <c r="A31" s="55">
        <v>0</v>
      </c>
      <c r="B31" s="56">
        <v>8123</v>
      </c>
      <c r="C31" s="280" t="s">
        <v>31</v>
      </c>
      <c r="D31" s="281"/>
      <c r="E31" s="60">
        <v>0</v>
      </c>
      <c r="F31" s="49">
        <v>0</v>
      </c>
      <c r="G31" s="47">
        <v>0</v>
      </c>
      <c r="H31" s="199">
        <v>0</v>
      </c>
      <c r="I31" s="200">
        <f>SUM(10000000+0+0)</f>
        <v>10000000</v>
      </c>
      <c r="J31" s="201">
        <f>SUM(G31+I31)</f>
        <v>10000000</v>
      </c>
      <c r="K31" s="52"/>
      <c r="L31" s="52"/>
      <c r="M31" s="23"/>
    </row>
    <row r="32" spans="1:14" s="53" customFormat="1" ht="15" customHeight="1" thickBot="1" x14ac:dyDescent="0.3">
      <c r="A32" s="63">
        <v>0</v>
      </c>
      <c r="B32" s="64">
        <v>8124</v>
      </c>
      <c r="C32" s="273" t="s">
        <v>51</v>
      </c>
      <c r="D32" s="274"/>
      <c r="E32" s="202">
        <v>-1595210.76</v>
      </c>
      <c r="F32" s="203">
        <v>-1595210.76</v>
      </c>
      <c r="G32" s="204">
        <v>-1494940.63</v>
      </c>
      <c r="H32" s="196">
        <v>0</v>
      </c>
      <c r="I32" s="197">
        <f>SUM(0+0+0)</f>
        <v>0</v>
      </c>
      <c r="J32" s="198">
        <f>SUM(G32+I32)</f>
        <v>-1494940.63</v>
      </c>
      <c r="K32" s="52"/>
      <c r="L32" s="52"/>
      <c r="M32" s="23"/>
    </row>
    <row r="33" spans="1:14" s="53" customFormat="1" ht="15" customHeight="1" x14ac:dyDescent="0.25">
      <c r="A33" s="267" t="s">
        <v>48</v>
      </c>
      <c r="B33" s="268"/>
      <c r="C33" s="268"/>
      <c r="D33" s="269"/>
      <c r="E33" s="275" t="s">
        <v>61</v>
      </c>
      <c r="F33" s="276"/>
      <c r="G33" s="276"/>
      <c r="H33" s="276"/>
      <c r="I33" s="276"/>
      <c r="J33" s="277"/>
      <c r="K33" s="52"/>
      <c r="L33" s="52"/>
      <c r="M33" s="23"/>
    </row>
    <row r="34" spans="1:14" s="53" customFormat="1" ht="25.15" customHeight="1" thickBot="1" x14ac:dyDescent="0.3">
      <c r="A34" s="55">
        <v>0</v>
      </c>
      <c r="B34" s="73">
        <v>8901</v>
      </c>
      <c r="C34" s="282" t="s">
        <v>49</v>
      </c>
      <c r="D34" s="283"/>
      <c r="E34" s="60">
        <v>0</v>
      </c>
      <c r="F34" s="49">
        <v>99724.27</v>
      </c>
      <c r="G34" s="47">
        <v>0</v>
      </c>
      <c r="H34" s="205">
        <v>0</v>
      </c>
      <c r="I34" s="206">
        <f>SUM(0+0+0)</f>
        <v>0</v>
      </c>
      <c r="J34" s="207">
        <f>SUM(G34+I34)</f>
        <v>0</v>
      </c>
      <c r="K34" s="52"/>
      <c r="L34" s="52"/>
      <c r="M34" s="23"/>
    </row>
    <row r="35" spans="1:14" s="53" customFormat="1" ht="19.899999999999999" customHeight="1" thickBot="1" x14ac:dyDescent="0.3">
      <c r="A35" s="284" t="s">
        <v>50</v>
      </c>
      <c r="B35" s="285"/>
      <c r="C35" s="285"/>
      <c r="D35" s="286"/>
      <c r="E35" s="61">
        <v>1450000</v>
      </c>
      <c r="F35" s="59">
        <v>1080966.55</v>
      </c>
      <c r="G35" s="62">
        <f>SUM(G29+G31+G32+G34)</f>
        <v>7000000.0000000009</v>
      </c>
      <c r="H35" s="208">
        <f t="shared" ref="H35:J35" si="2">SUM(H29+H31+H32+H34)</f>
        <v>0</v>
      </c>
      <c r="I35" s="209">
        <f t="shared" si="2"/>
        <v>10000000</v>
      </c>
      <c r="J35" s="210">
        <f t="shared" si="2"/>
        <v>17000000.000000004</v>
      </c>
      <c r="K35" s="52"/>
      <c r="L35" s="52"/>
      <c r="M35" s="23"/>
    </row>
    <row r="36" spans="1:14" x14ac:dyDescent="0.25">
      <c r="A36" s="51" t="s">
        <v>42</v>
      </c>
      <c r="B36" s="51"/>
      <c r="C36" s="54"/>
      <c r="D36" s="57"/>
      <c r="E36" s="57"/>
      <c r="F36" s="57"/>
      <c r="G36" s="53"/>
      <c r="H36" s="278" t="s">
        <v>103</v>
      </c>
      <c r="I36" s="278"/>
      <c r="J36" s="278"/>
      <c r="K36" s="52"/>
      <c r="L36" s="52"/>
      <c r="N36"/>
    </row>
    <row r="37" spans="1:14" ht="15.75" customHeight="1" x14ac:dyDescent="0.25">
      <c r="A37" s="279"/>
      <c r="B37" s="279"/>
      <c r="C37" s="279"/>
      <c r="D37" s="50"/>
      <c r="E37" s="58"/>
      <c r="F37" s="58"/>
      <c r="G37" s="53"/>
      <c r="H37" s="51"/>
      <c r="I37" s="51"/>
      <c r="J37" s="51"/>
    </row>
    <row r="39" spans="1:14" s="4" customFormat="1" ht="16.350000000000001" customHeight="1" x14ac:dyDescent="0.25">
      <c r="A39" s="28"/>
      <c r="B39" s="28"/>
      <c r="C39" s="28"/>
      <c r="D39" s="28"/>
      <c r="E39" s="29"/>
      <c r="F39" s="29"/>
      <c r="G39" s="30"/>
      <c r="K39" s="23"/>
      <c r="L39" s="23"/>
      <c r="M39" s="23"/>
      <c r="N39" s="23"/>
    </row>
    <row r="40" spans="1:14" s="4" customFormat="1" ht="16.350000000000001" customHeight="1" x14ac:dyDescent="0.25">
      <c r="A40" s="28"/>
      <c r="B40" s="28"/>
      <c r="C40" s="28"/>
      <c r="D40" s="28"/>
      <c r="E40" s="29"/>
      <c r="F40" s="29"/>
      <c r="G40" s="30"/>
      <c r="K40" s="23"/>
      <c r="L40" s="23"/>
      <c r="M40" s="23"/>
      <c r="N40" s="23"/>
    </row>
    <row r="41" spans="1:14" s="4" customFormat="1" ht="16.350000000000001" customHeight="1" x14ac:dyDescent="0.25">
      <c r="A41" s="28"/>
      <c r="B41" s="28"/>
      <c r="C41" s="28"/>
      <c r="D41" s="28"/>
      <c r="E41" s="29"/>
      <c r="F41" s="29"/>
      <c r="G41" s="30"/>
      <c r="K41" s="23"/>
      <c r="L41" s="23"/>
      <c r="M41" s="23"/>
      <c r="N41" s="23"/>
    </row>
    <row r="42" spans="1:14" s="4" customFormat="1" ht="16.350000000000001" customHeight="1" x14ac:dyDescent="0.25">
      <c r="A42" s="28"/>
      <c r="B42" s="28"/>
      <c r="C42" s="28"/>
      <c r="D42" s="28"/>
      <c r="E42" s="29"/>
      <c r="F42" s="29"/>
      <c r="G42" s="30"/>
      <c r="K42" s="23"/>
      <c r="L42" s="23"/>
      <c r="M42" s="23"/>
      <c r="N42" s="23"/>
    </row>
    <row r="43" spans="1:14" s="4" customFormat="1" ht="16.350000000000001" customHeight="1" x14ac:dyDescent="0.25">
      <c r="A43" s="28"/>
      <c r="B43" s="28"/>
      <c r="C43" s="28"/>
      <c r="D43" s="28"/>
      <c r="E43" s="29"/>
      <c r="F43" s="29"/>
      <c r="G43" s="30"/>
      <c r="K43" s="23"/>
      <c r="L43" s="23"/>
      <c r="M43" s="23"/>
      <c r="N43" s="23"/>
    </row>
    <row r="44" spans="1:14" s="4" customFormat="1" ht="16.350000000000001" customHeight="1" x14ac:dyDescent="0.25">
      <c r="A44" s="28"/>
      <c r="B44" s="28"/>
      <c r="C44" s="28"/>
      <c r="D44" s="28"/>
      <c r="E44" s="29"/>
      <c r="F44" s="29"/>
      <c r="G44" s="30"/>
      <c r="K44" s="23"/>
      <c r="L44" s="23"/>
      <c r="M44" s="23"/>
      <c r="N44" s="23"/>
    </row>
    <row r="45" spans="1:14" s="4" customFormat="1" ht="16.350000000000001" customHeight="1" x14ac:dyDescent="0.25">
      <c r="A45" s="28"/>
      <c r="B45" s="28"/>
      <c r="C45" s="28"/>
      <c r="D45" s="28"/>
      <c r="E45" s="29"/>
      <c r="F45" s="29"/>
      <c r="G45" s="30"/>
      <c r="K45" s="23"/>
      <c r="L45" s="23"/>
      <c r="M45" s="23"/>
      <c r="N45" s="23"/>
    </row>
    <row r="46" spans="1:14" s="4" customFormat="1" ht="16.350000000000001" customHeight="1" x14ac:dyDescent="0.25">
      <c r="A46" s="28"/>
      <c r="B46" s="28"/>
      <c r="C46" s="28"/>
      <c r="D46" s="28"/>
      <c r="E46" s="29"/>
      <c r="F46" s="29"/>
      <c r="G46" s="30"/>
      <c r="K46" s="23"/>
      <c r="L46" s="23"/>
      <c r="M46" s="23"/>
      <c r="N46" s="23"/>
    </row>
    <row r="47" spans="1:14" s="4" customFormat="1" ht="16.350000000000001" customHeight="1" x14ac:dyDescent="0.25">
      <c r="A47" s="28"/>
      <c r="B47" s="28"/>
      <c r="C47" s="28"/>
      <c r="D47" s="28"/>
      <c r="E47" s="29"/>
      <c r="F47" s="29"/>
      <c r="G47" s="30"/>
      <c r="K47" s="23"/>
      <c r="L47" s="23"/>
      <c r="M47" s="23"/>
      <c r="N47" s="23"/>
    </row>
    <row r="48" spans="1:14" s="4" customFormat="1" ht="16.350000000000001" customHeight="1" x14ac:dyDescent="0.25">
      <c r="A48" s="28"/>
      <c r="B48" s="28"/>
      <c r="C48" s="28"/>
      <c r="D48" s="28"/>
      <c r="E48" s="29"/>
      <c r="F48" s="29"/>
      <c r="G48" s="30"/>
      <c r="K48" s="23"/>
      <c r="L48" s="23"/>
      <c r="M48" s="23"/>
      <c r="N48" s="23"/>
    </row>
    <row r="49" spans="1:14" s="4" customFormat="1" ht="16.350000000000001" customHeight="1" x14ac:dyDescent="0.25">
      <c r="A49" s="28"/>
      <c r="B49" s="28"/>
      <c r="C49" s="28"/>
      <c r="D49" s="28"/>
      <c r="E49" s="29"/>
      <c r="F49" s="29"/>
      <c r="G49" s="30"/>
      <c r="K49" s="23"/>
      <c r="L49" s="23"/>
      <c r="M49" s="23"/>
      <c r="N49" s="23"/>
    </row>
    <row r="50" spans="1:14" s="4" customFormat="1" ht="16.350000000000001" customHeight="1" x14ac:dyDescent="0.25">
      <c r="A50" s="28"/>
      <c r="B50" s="28"/>
      <c r="C50" s="28"/>
      <c r="D50" s="28"/>
      <c r="E50" s="29"/>
      <c r="F50" s="29"/>
      <c r="G50" s="30"/>
      <c r="K50" s="23"/>
      <c r="L50" s="23"/>
      <c r="M50" s="23"/>
      <c r="N50" s="23"/>
    </row>
    <row r="51" spans="1:14" s="4" customFormat="1" ht="16.350000000000001" customHeight="1" x14ac:dyDescent="0.25">
      <c r="A51" s="28"/>
      <c r="B51" s="28"/>
      <c r="C51" s="28"/>
      <c r="D51" s="28"/>
      <c r="E51" s="29"/>
      <c r="F51" s="29"/>
      <c r="G51" s="30"/>
      <c r="K51" s="23"/>
      <c r="L51" s="23"/>
      <c r="M51" s="23"/>
      <c r="N51" s="23"/>
    </row>
    <row r="52" spans="1:14" s="4" customFormat="1" ht="16.350000000000001" customHeight="1" x14ac:dyDescent="0.25">
      <c r="A52" s="28"/>
      <c r="B52" s="28"/>
      <c r="C52" s="28"/>
      <c r="D52" s="28"/>
      <c r="E52" s="29"/>
      <c r="F52" s="29"/>
      <c r="G52" s="30"/>
      <c r="K52" s="23"/>
      <c r="L52" s="23"/>
      <c r="M52" s="23"/>
      <c r="N52" s="23"/>
    </row>
    <row r="53" spans="1:14" s="4" customFormat="1" ht="16.350000000000001" customHeight="1" x14ac:dyDescent="0.25">
      <c r="A53" s="28"/>
      <c r="B53" s="28"/>
      <c r="C53" s="28"/>
      <c r="D53" s="28"/>
      <c r="E53" s="29"/>
      <c r="F53" s="29"/>
      <c r="G53" s="30"/>
      <c r="K53" s="23"/>
      <c r="L53" s="23"/>
      <c r="M53" s="23"/>
      <c r="N53" s="23"/>
    </row>
    <row r="54" spans="1:14" s="4" customFormat="1" ht="16.350000000000001" customHeight="1" x14ac:dyDescent="0.25">
      <c r="A54" s="28"/>
      <c r="B54" s="28"/>
      <c r="C54" s="28"/>
      <c r="D54" s="28"/>
      <c r="E54" s="29"/>
      <c r="F54" s="29"/>
      <c r="G54" s="30"/>
      <c r="K54" s="23"/>
      <c r="L54" s="23"/>
      <c r="M54" s="23"/>
      <c r="N54" s="23"/>
    </row>
    <row r="55" spans="1:14" s="4" customFormat="1" ht="16.350000000000001" customHeight="1" x14ac:dyDescent="0.25">
      <c r="A55" s="28"/>
      <c r="B55" s="28"/>
      <c r="C55" s="28"/>
      <c r="D55" s="28"/>
      <c r="E55" s="29"/>
      <c r="F55" s="29"/>
      <c r="G55" s="30"/>
      <c r="K55" s="23"/>
      <c r="L55" s="23"/>
      <c r="M55" s="23"/>
      <c r="N55" s="23"/>
    </row>
    <row r="56" spans="1:14" s="4" customFormat="1" ht="16.350000000000001" customHeight="1" x14ac:dyDescent="0.25">
      <c r="A56" s="28"/>
      <c r="B56" s="28"/>
      <c r="C56" s="28"/>
      <c r="D56" s="28"/>
      <c r="E56" s="29"/>
      <c r="F56" s="29"/>
      <c r="G56" s="30"/>
      <c r="K56" s="23"/>
      <c r="L56" s="23"/>
      <c r="M56" s="23"/>
      <c r="N56" s="23"/>
    </row>
    <row r="57" spans="1:14" s="4" customFormat="1" ht="16.350000000000001" customHeight="1" x14ac:dyDescent="0.25">
      <c r="A57" s="28"/>
      <c r="B57" s="28"/>
      <c r="C57" s="28"/>
      <c r="D57" s="28"/>
      <c r="E57" s="29"/>
      <c r="F57" s="29"/>
      <c r="G57" s="30"/>
      <c r="K57" s="23"/>
      <c r="L57" s="23"/>
      <c r="M57" s="23"/>
      <c r="N57" s="23"/>
    </row>
    <row r="58" spans="1:14" s="4" customFormat="1" ht="16.350000000000001" customHeight="1" x14ac:dyDescent="0.25">
      <c r="A58" s="28"/>
      <c r="B58" s="28"/>
      <c r="C58" s="28"/>
      <c r="D58" s="28"/>
      <c r="E58" s="29"/>
      <c r="F58" s="29"/>
      <c r="G58" s="30"/>
      <c r="K58" s="23"/>
      <c r="L58" s="23"/>
      <c r="M58" s="23"/>
      <c r="N58" s="23"/>
    </row>
    <row r="59" spans="1:14" s="4" customFormat="1" ht="16.350000000000001" customHeight="1" x14ac:dyDescent="0.25">
      <c r="A59" s="28"/>
      <c r="B59" s="28"/>
      <c r="C59" s="28"/>
      <c r="D59" s="28"/>
      <c r="E59" s="29"/>
      <c r="F59" s="29"/>
      <c r="G59" s="30"/>
      <c r="K59" s="23"/>
      <c r="L59" s="23"/>
      <c r="M59" s="23"/>
      <c r="N59" s="23"/>
    </row>
    <row r="60" spans="1:14" s="4" customFormat="1" ht="16.350000000000001" customHeight="1" x14ac:dyDescent="0.25">
      <c r="A60" s="28"/>
      <c r="B60" s="28"/>
      <c r="C60" s="28"/>
      <c r="D60" s="28"/>
      <c r="E60" s="29"/>
      <c r="F60" s="29"/>
      <c r="G60" s="30"/>
      <c r="K60" s="23"/>
      <c r="L60" s="23"/>
      <c r="M60" s="23"/>
      <c r="N60" s="23"/>
    </row>
    <row r="61" spans="1:14" s="4" customFormat="1" ht="16.350000000000001" customHeight="1" x14ac:dyDescent="0.25">
      <c r="A61" s="28"/>
      <c r="B61" s="28"/>
      <c r="C61" s="28"/>
      <c r="D61" s="28"/>
      <c r="E61" s="29"/>
      <c r="F61" s="29"/>
      <c r="G61" s="30"/>
      <c r="K61" s="23"/>
      <c r="L61" s="23"/>
      <c r="M61" s="23"/>
      <c r="N61" s="23"/>
    </row>
    <row r="62" spans="1:14" s="4" customFormat="1" ht="16.350000000000001" customHeight="1" x14ac:dyDescent="0.25">
      <c r="A62" s="28"/>
      <c r="B62" s="28"/>
      <c r="C62" s="28"/>
      <c r="D62" s="28"/>
      <c r="E62" s="29"/>
      <c r="F62" s="29"/>
      <c r="G62" s="30"/>
      <c r="K62" s="23"/>
      <c r="L62" s="23"/>
      <c r="M62" s="23"/>
      <c r="N62" s="23"/>
    </row>
    <row r="63" spans="1:14" s="4" customFormat="1" ht="16.350000000000001" customHeight="1" x14ac:dyDescent="0.25">
      <c r="A63" s="28"/>
      <c r="B63" s="28"/>
      <c r="C63" s="28"/>
      <c r="D63" s="28"/>
      <c r="E63" s="29"/>
      <c r="F63" s="29"/>
      <c r="G63" s="30"/>
      <c r="K63" s="23"/>
      <c r="L63" s="23"/>
      <c r="M63" s="23"/>
      <c r="N63" s="23"/>
    </row>
    <row r="64" spans="1:14" s="4" customFormat="1" ht="16.350000000000001" customHeight="1" x14ac:dyDescent="0.25">
      <c r="A64" s="28"/>
      <c r="B64" s="28"/>
      <c r="C64" s="28"/>
      <c r="D64" s="28"/>
      <c r="E64" s="29"/>
      <c r="F64" s="29"/>
      <c r="G64" s="30"/>
      <c r="K64" s="23"/>
      <c r="L64" s="23"/>
      <c r="M64" s="23"/>
      <c r="N64" s="23"/>
    </row>
    <row r="65" spans="1:14" s="4" customFormat="1" ht="16.350000000000001" customHeight="1" x14ac:dyDescent="0.25">
      <c r="A65" s="28"/>
      <c r="B65" s="28"/>
      <c r="C65" s="28"/>
      <c r="D65" s="28"/>
      <c r="E65" s="29"/>
      <c r="F65" s="29"/>
      <c r="G65" s="30"/>
      <c r="K65" s="23"/>
      <c r="L65" s="23"/>
      <c r="M65" s="23"/>
      <c r="N65" s="23"/>
    </row>
    <row r="66" spans="1:14" s="4" customFormat="1" ht="16.350000000000001" customHeight="1" x14ac:dyDescent="0.25">
      <c r="A66" s="28"/>
      <c r="B66" s="28"/>
      <c r="C66" s="28"/>
      <c r="D66" s="28"/>
      <c r="E66" s="29"/>
      <c r="F66" s="29"/>
      <c r="G66" s="30"/>
      <c r="K66" s="23"/>
      <c r="L66" s="23"/>
      <c r="M66" s="23"/>
      <c r="N66" s="23"/>
    </row>
    <row r="67" spans="1:14" s="4" customFormat="1" ht="16.350000000000001" customHeight="1" x14ac:dyDescent="0.25">
      <c r="A67" s="28"/>
      <c r="B67" s="28"/>
      <c r="C67" s="28"/>
      <c r="D67" s="28"/>
      <c r="E67" s="29"/>
      <c r="F67" s="29"/>
      <c r="G67" s="30"/>
      <c r="K67" s="23"/>
      <c r="L67" s="23"/>
      <c r="M67" s="23"/>
      <c r="N67" s="23"/>
    </row>
    <row r="68" spans="1:14" s="4" customFormat="1" ht="16.350000000000001" customHeight="1" x14ac:dyDescent="0.25">
      <c r="A68" s="28"/>
      <c r="B68" s="28"/>
      <c r="C68" s="28"/>
      <c r="D68" s="28"/>
      <c r="E68" s="29"/>
      <c r="F68" s="29"/>
      <c r="G68" s="30"/>
      <c r="K68" s="23"/>
      <c r="L68" s="23"/>
      <c r="M68" s="23"/>
      <c r="N68" s="23"/>
    </row>
    <row r="69" spans="1:14" s="4" customFormat="1" ht="16.350000000000001" customHeight="1" x14ac:dyDescent="0.25">
      <c r="A69" s="28"/>
      <c r="B69" s="28"/>
      <c r="C69" s="28"/>
      <c r="D69" s="28"/>
      <c r="E69" s="29"/>
      <c r="F69" s="29"/>
      <c r="G69" s="30"/>
      <c r="K69" s="23"/>
      <c r="L69" s="23"/>
      <c r="M69" s="23"/>
      <c r="N69" s="23"/>
    </row>
    <row r="70" spans="1:14" s="4" customFormat="1" ht="16.350000000000001" customHeight="1" x14ac:dyDescent="0.25">
      <c r="A70" s="28"/>
      <c r="B70" s="28"/>
      <c r="C70" s="28"/>
      <c r="D70" s="28"/>
      <c r="E70" s="29"/>
      <c r="F70" s="29"/>
      <c r="G70" s="30"/>
      <c r="K70" s="23"/>
      <c r="L70" s="23"/>
      <c r="M70" s="23"/>
      <c r="N70" s="23"/>
    </row>
    <row r="71" spans="1:14" s="4" customFormat="1" ht="16.350000000000001" customHeight="1" x14ac:dyDescent="0.25">
      <c r="A71" s="28"/>
      <c r="B71" s="28"/>
      <c r="C71" s="28"/>
      <c r="D71" s="28"/>
      <c r="E71" s="29"/>
      <c r="F71" s="29"/>
      <c r="G71" s="30"/>
      <c r="K71" s="23"/>
      <c r="L71" s="23"/>
      <c r="M71" s="23"/>
      <c r="N71" s="23"/>
    </row>
    <row r="72" spans="1:14" s="4" customFormat="1" ht="16.350000000000001" customHeight="1" x14ac:dyDescent="0.25">
      <c r="A72" s="28"/>
      <c r="B72" s="28"/>
      <c r="C72" s="28"/>
      <c r="D72" s="28"/>
      <c r="E72" s="29"/>
      <c r="F72" s="29"/>
      <c r="G72" s="30"/>
      <c r="K72" s="23"/>
      <c r="L72" s="23"/>
      <c r="M72" s="23"/>
      <c r="N72" s="23"/>
    </row>
    <row r="73" spans="1:14" s="4" customFormat="1" ht="16.350000000000001" customHeight="1" x14ac:dyDescent="0.25">
      <c r="A73" s="28"/>
      <c r="B73" s="28"/>
      <c r="C73" s="28"/>
      <c r="D73" s="28"/>
      <c r="E73" s="29"/>
      <c r="F73" s="29"/>
      <c r="G73" s="30"/>
      <c r="K73" s="23"/>
      <c r="L73" s="23"/>
      <c r="M73" s="23"/>
      <c r="N73" s="23"/>
    </row>
    <row r="74" spans="1:14" s="4" customFormat="1" ht="15.75" customHeight="1" x14ac:dyDescent="0.25">
      <c r="A74" s="28"/>
      <c r="B74" s="28"/>
      <c r="C74" s="28"/>
      <c r="D74" s="28"/>
      <c r="E74" s="29"/>
      <c r="F74" s="29"/>
      <c r="G74" s="30"/>
      <c r="K74" s="23"/>
      <c r="L74" s="23"/>
      <c r="M74" s="23"/>
      <c r="N74" s="23"/>
    </row>
    <row r="75" spans="1:14" s="4" customFormat="1" ht="15.75" customHeight="1" x14ac:dyDescent="0.25">
      <c r="A75" s="28"/>
      <c r="B75" s="28"/>
      <c r="C75" s="28"/>
      <c r="D75" s="28"/>
      <c r="E75" s="29"/>
      <c r="F75" s="29"/>
      <c r="G75" s="30"/>
      <c r="K75" s="23"/>
      <c r="L75" s="23"/>
      <c r="M75" s="23"/>
      <c r="N75" s="23"/>
    </row>
    <row r="76" spans="1:14" s="4" customFormat="1" ht="15.75" customHeight="1" x14ac:dyDescent="0.25">
      <c r="A76" s="28"/>
      <c r="B76" s="28"/>
      <c r="C76" s="28"/>
      <c r="D76" s="28"/>
      <c r="E76" s="29"/>
      <c r="F76" s="29"/>
      <c r="G76" s="30"/>
      <c r="K76" s="23"/>
      <c r="L76" s="23"/>
      <c r="M76" s="23"/>
      <c r="N76" s="23"/>
    </row>
    <row r="77" spans="1:14" s="4" customFormat="1" ht="15.75" customHeight="1" x14ac:dyDescent="0.25">
      <c r="A77" s="28"/>
      <c r="B77" s="28"/>
      <c r="C77" s="28"/>
      <c r="D77" s="28"/>
      <c r="E77" s="29"/>
      <c r="F77" s="29"/>
      <c r="G77" s="30"/>
      <c r="K77" s="23"/>
      <c r="L77" s="23"/>
      <c r="M77" s="23"/>
      <c r="N77" s="23"/>
    </row>
    <row r="78" spans="1:14" s="4" customFormat="1" ht="15.75" customHeight="1" x14ac:dyDescent="0.25">
      <c r="A78" s="28"/>
      <c r="B78" s="28"/>
      <c r="C78" s="28"/>
      <c r="D78" s="28"/>
      <c r="E78" s="29"/>
      <c r="F78" s="29"/>
      <c r="G78" s="30"/>
      <c r="K78" s="23"/>
      <c r="L78" s="23"/>
      <c r="M78" s="23"/>
      <c r="N78" s="23"/>
    </row>
    <row r="79" spans="1:14" s="4" customFormat="1" ht="15.75" customHeight="1" x14ac:dyDescent="0.25">
      <c r="A79" s="28"/>
      <c r="B79" s="28"/>
      <c r="C79" s="28"/>
      <c r="D79" s="28"/>
      <c r="E79" s="29"/>
      <c r="F79" s="29"/>
      <c r="G79" s="30"/>
      <c r="K79" s="23"/>
      <c r="L79" s="23"/>
      <c r="M79" s="23"/>
      <c r="N79" s="23"/>
    </row>
    <row r="80" spans="1:14" s="4" customFormat="1" ht="15.75" customHeight="1" x14ac:dyDescent="0.25">
      <c r="A80" s="28"/>
      <c r="B80" s="28"/>
      <c r="C80" s="28"/>
      <c r="D80" s="28"/>
      <c r="E80" s="29"/>
      <c r="F80" s="29"/>
      <c r="G80" s="30"/>
      <c r="K80" s="23"/>
      <c r="L80" s="23"/>
      <c r="M80" s="23"/>
      <c r="N80" s="23"/>
    </row>
    <row r="81" spans="1:14" s="4" customFormat="1" ht="15.75" customHeight="1" x14ac:dyDescent="0.25">
      <c r="A81" s="28"/>
      <c r="B81" s="28"/>
      <c r="C81" s="28"/>
      <c r="D81" s="28"/>
      <c r="E81" s="29"/>
      <c r="F81" s="29"/>
      <c r="G81" s="30"/>
      <c r="K81" s="23"/>
      <c r="L81" s="23"/>
      <c r="M81" s="23"/>
      <c r="N81" s="23"/>
    </row>
    <row r="82" spans="1:14" s="4" customFormat="1" ht="15.75" customHeight="1" x14ac:dyDescent="0.25">
      <c r="A82" s="28"/>
      <c r="B82" s="28"/>
      <c r="C82" s="28"/>
      <c r="D82" s="28"/>
      <c r="E82" s="29"/>
      <c r="F82" s="29"/>
      <c r="G82" s="30"/>
      <c r="K82" s="23"/>
      <c r="L82" s="23"/>
      <c r="M82" s="23"/>
      <c r="N82" s="23"/>
    </row>
    <row r="83" spans="1:14" s="4" customFormat="1" ht="15.75" customHeight="1" x14ac:dyDescent="0.25">
      <c r="A83" s="28"/>
      <c r="B83" s="28"/>
      <c r="C83" s="28"/>
      <c r="D83" s="28"/>
      <c r="E83" s="29"/>
      <c r="F83" s="29"/>
      <c r="G83" s="30"/>
      <c r="K83" s="23"/>
      <c r="L83" s="23"/>
      <c r="M83" s="23"/>
      <c r="N83" s="23"/>
    </row>
    <row r="84" spans="1:14" s="4" customFormat="1" ht="15.75" customHeight="1" x14ac:dyDescent="0.25">
      <c r="A84" s="28"/>
      <c r="B84" s="28"/>
      <c r="C84" s="28"/>
      <c r="D84" s="28"/>
      <c r="E84" s="29"/>
      <c r="F84" s="29"/>
      <c r="G84" s="30"/>
      <c r="K84" s="23"/>
      <c r="L84" s="23"/>
      <c r="M84" s="23"/>
      <c r="N84" s="23"/>
    </row>
    <row r="85" spans="1:14" s="4" customFormat="1" ht="15.75" customHeight="1" x14ac:dyDescent="0.25">
      <c r="A85" s="28"/>
      <c r="B85" s="28"/>
      <c r="C85" s="28"/>
      <c r="D85" s="28"/>
      <c r="E85" s="29"/>
      <c r="F85" s="29"/>
      <c r="G85" s="30"/>
      <c r="K85" s="23"/>
      <c r="L85" s="23"/>
      <c r="M85" s="23"/>
      <c r="N85" s="23"/>
    </row>
    <row r="86" spans="1:14" s="4" customFormat="1" ht="15.75" customHeight="1" x14ac:dyDescent="0.25">
      <c r="A86" s="28"/>
      <c r="B86" s="28"/>
      <c r="C86" s="28"/>
      <c r="D86" s="28"/>
      <c r="E86" s="29"/>
      <c r="F86" s="29"/>
      <c r="G86" s="30"/>
      <c r="K86" s="23"/>
      <c r="L86" s="23"/>
      <c r="M86" s="23"/>
      <c r="N86" s="23"/>
    </row>
    <row r="87" spans="1:14" s="4" customFormat="1" ht="15.75" customHeight="1" x14ac:dyDescent="0.25">
      <c r="A87" s="28"/>
      <c r="B87" s="28"/>
      <c r="C87" s="28"/>
      <c r="D87" s="28"/>
      <c r="E87" s="29"/>
      <c r="F87" s="29"/>
      <c r="G87" s="30"/>
      <c r="K87" s="23"/>
      <c r="L87" s="23"/>
      <c r="M87" s="23"/>
      <c r="N87" s="23"/>
    </row>
    <row r="88" spans="1:14" s="4" customFormat="1" ht="15.75" customHeight="1" x14ac:dyDescent="0.25">
      <c r="A88" s="28"/>
      <c r="B88" s="28"/>
      <c r="C88" s="28"/>
      <c r="D88" s="28"/>
      <c r="E88" s="29"/>
      <c r="F88" s="29"/>
      <c r="G88" s="30"/>
      <c r="K88" s="23"/>
      <c r="L88" s="23"/>
      <c r="M88" s="23"/>
      <c r="N88" s="23"/>
    </row>
    <row r="89" spans="1:14" s="4" customFormat="1" ht="15.75" customHeight="1" x14ac:dyDescent="0.25">
      <c r="A89" s="28"/>
      <c r="B89" s="28"/>
      <c r="C89" s="28"/>
      <c r="D89" s="28"/>
      <c r="E89" s="29"/>
      <c r="F89" s="29"/>
      <c r="G89" s="30"/>
      <c r="K89" s="23"/>
      <c r="L89" s="23"/>
      <c r="M89" s="23"/>
      <c r="N89" s="23"/>
    </row>
    <row r="90" spans="1:14" s="4" customFormat="1" ht="15.75" customHeight="1" x14ac:dyDescent="0.25">
      <c r="A90" s="28"/>
      <c r="B90" s="28"/>
      <c r="C90" s="28"/>
      <c r="D90" s="28"/>
      <c r="E90" s="29"/>
      <c r="F90" s="29"/>
      <c r="G90" s="30"/>
      <c r="K90" s="23"/>
      <c r="L90" s="23"/>
      <c r="M90" s="23"/>
      <c r="N90" s="23"/>
    </row>
    <row r="91" spans="1:14" s="4" customFormat="1" ht="15.75" customHeight="1" x14ac:dyDescent="0.25">
      <c r="A91" s="28"/>
      <c r="B91" s="28"/>
      <c r="C91" s="28"/>
      <c r="D91" s="28"/>
      <c r="E91" s="29"/>
      <c r="F91" s="29"/>
      <c r="G91" s="30"/>
      <c r="K91" s="23"/>
      <c r="L91" s="23"/>
      <c r="M91" s="23"/>
      <c r="N91" s="23"/>
    </row>
    <row r="92" spans="1:14" s="4" customFormat="1" ht="15.75" customHeight="1" x14ac:dyDescent="0.25">
      <c r="A92" s="28"/>
      <c r="B92" s="28"/>
      <c r="C92" s="28"/>
      <c r="D92" s="28"/>
      <c r="E92" s="29"/>
      <c r="F92" s="29"/>
      <c r="G92" s="30"/>
      <c r="K92" s="23"/>
      <c r="L92" s="23"/>
      <c r="M92" s="23"/>
      <c r="N92" s="23"/>
    </row>
    <row r="93" spans="1:14" s="4" customFormat="1" ht="15.75" customHeight="1" x14ac:dyDescent="0.25">
      <c r="A93" s="28"/>
      <c r="B93" s="28"/>
      <c r="C93" s="28"/>
      <c r="D93" s="28"/>
      <c r="E93" s="29"/>
      <c r="F93" s="29"/>
      <c r="G93" s="30"/>
      <c r="K93" s="23"/>
      <c r="L93" s="23"/>
      <c r="M93" s="23"/>
      <c r="N93" s="23"/>
    </row>
    <row r="94" spans="1:14" s="4" customFormat="1" ht="15.75" customHeight="1" x14ac:dyDescent="0.25">
      <c r="A94" s="28"/>
      <c r="B94" s="28"/>
      <c r="C94" s="28"/>
      <c r="D94" s="28"/>
      <c r="E94" s="29"/>
      <c r="F94" s="29"/>
      <c r="G94" s="30"/>
      <c r="K94" s="23"/>
      <c r="L94" s="23"/>
      <c r="M94" s="23"/>
      <c r="N94" s="23"/>
    </row>
    <row r="95" spans="1:14" s="4" customFormat="1" ht="15.75" customHeight="1" x14ac:dyDescent="0.25">
      <c r="A95" s="28"/>
      <c r="B95" s="28"/>
      <c r="C95" s="28"/>
      <c r="D95" s="28"/>
      <c r="E95" s="29"/>
      <c r="F95" s="29"/>
      <c r="G95" s="30"/>
      <c r="K95" s="23"/>
      <c r="L95" s="23"/>
      <c r="M95" s="23"/>
      <c r="N95" s="23"/>
    </row>
    <row r="96" spans="1:14" ht="15.75" customHeight="1" x14ac:dyDescent="0.25"/>
    <row r="97" spans="1:14" s="2" customFormat="1" ht="15.75" customHeight="1" x14ac:dyDescent="0.25">
      <c r="A97" s="28"/>
      <c r="B97" s="28"/>
      <c r="C97" s="28"/>
      <c r="D97" s="28"/>
      <c r="E97" s="29"/>
      <c r="F97" s="29"/>
      <c r="G97" s="30"/>
      <c r="H97" s="4"/>
      <c r="I97" s="4"/>
      <c r="J97" s="4"/>
      <c r="K97" s="23"/>
      <c r="L97" s="23"/>
      <c r="M97" s="23"/>
      <c r="N97" s="23"/>
    </row>
    <row r="100" spans="1:14" s="3" customFormat="1" x14ac:dyDescent="0.25">
      <c r="A100" s="28"/>
      <c r="B100" s="28"/>
      <c r="C100" s="28"/>
      <c r="D100" s="28"/>
      <c r="E100" s="29"/>
      <c r="F100" s="29"/>
      <c r="G100" s="30"/>
      <c r="H100" s="4"/>
      <c r="I100" s="4"/>
      <c r="J100" s="4"/>
      <c r="K100" s="23"/>
      <c r="L100" s="23"/>
      <c r="M100" s="23"/>
      <c r="N100" s="23"/>
    </row>
  </sheetData>
  <mergeCells count="26">
    <mergeCell ref="H36:J36"/>
    <mergeCell ref="A37:C37"/>
    <mergeCell ref="C31:D31"/>
    <mergeCell ref="C32:D32"/>
    <mergeCell ref="A33:D33"/>
    <mergeCell ref="E33:J33"/>
    <mergeCell ref="C34:D34"/>
    <mergeCell ref="A35:D35"/>
    <mergeCell ref="C27:D27"/>
    <mergeCell ref="A28:D28"/>
    <mergeCell ref="E28:J28"/>
    <mergeCell ref="C29:D29"/>
    <mergeCell ref="A30:D30"/>
    <mergeCell ref="E30:J30"/>
    <mergeCell ref="D23:F23"/>
    <mergeCell ref="A3:D3"/>
    <mergeCell ref="A4:D4"/>
    <mergeCell ref="B8:C8"/>
    <mergeCell ref="B10:C10"/>
    <mergeCell ref="B12:C12"/>
    <mergeCell ref="A15:D15"/>
    <mergeCell ref="A16:D16"/>
    <mergeCell ref="A17:D17"/>
    <mergeCell ref="A18:G18"/>
    <mergeCell ref="A19:C19"/>
    <mergeCell ref="D22:F22"/>
  </mergeCells>
  <pageMargins left="0" right="0" top="1.1811023622047245" bottom="0.98425196850393704" header="0.39370078740157483" footer="0.59055118110236227"/>
  <pageSetup paperSize="9" scale="68" fitToWidth="0" orientation="landscape" r:id="rId1"/>
  <headerFooter>
    <oddHeader>&amp;L&amp;"-,Tučné"&amp;14MĚSTO Štíty&amp;"-,Obyčejné"
&amp;"-,Tučné"&amp;8IČO: 00303453
DIČ: CZ00303453&amp;C&amp;"-,Tučné"&amp;14&amp;A/2026
&amp;RRok  2026</oddHead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Přehled o stavu rozpočtu 2026</vt:lpstr>
      <vt:lpstr>Rozpočtové opatření č. 6</vt:lpstr>
      <vt:lpstr>Příloha RO č. 6</vt:lpstr>
      <vt:lpstr>'Přehled o stavu rozpočtu 2026'!Názvy_tisku</vt:lpstr>
      <vt:lpstr>'Příloha RO č. 6'!Názvy_tisku</vt:lpstr>
      <vt:lpstr>'Rozpočtové opatření č. 6'!Názvy_tisku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Pavlína Minářová</dc:creator>
  <cp:lastModifiedBy>Lucie Kreuzigerová</cp:lastModifiedBy>
  <cp:lastPrinted>2026-07-31T06:53:30Z</cp:lastPrinted>
  <dcterms:created xsi:type="dcterms:W3CDTF">2021-02-27T14:36:32Z</dcterms:created>
  <dcterms:modified xsi:type="dcterms:W3CDTF">2026-07-31T07:34:12Z</dcterms:modified>
</cp:coreProperties>
</file>